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ze07710\Desktop\"/>
    </mc:Choice>
  </mc:AlternateContent>
  <xr:revisionPtr revIDLastSave="0" documentId="8_{283F2D85-EF42-4BA1-A738-41A2F9B59AB0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Na úrad.tab." sheetId="21" r:id="rId1"/>
  </sheets>
  <definedNames>
    <definedName name="_xlnm.Print_Titles" localSheetId="0">'Na úrad.tab.'!$1:$3</definedName>
  </definedNames>
  <calcPr calcId="191029"/>
</workbook>
</file>

<file path=xl/calcChain.xml><?xml version="1.0" encoding="utf-8"?>
<calcChain xmlns="http://schemas.openxmlformats.org/spreadsheetml/2006/main">
  <c r="E144" i="21" l="1"/>
  <c r="E135" i="21"/>
  <c r="E100" i="21"/>
  <c r="F144" i="21"/>
  <c r="G144" i="21"/>
  <c r="H144" i="21"/>
  <c r="D144" i="21"/>
  <c r="J31" i="21" l="1"/>
  <c r="I31" i="21"/>
  <c r="H31" i="21"/>
  <c r="G31" i="21"/>
  <c r="F31" i="21"/>
  <c r="D31" i="21"/>
  <c r="E31" i="21"/>
  <c r="D154" i="21" l="1"/>
  <c r="D121" i="21"/>
  <c r="D100" i="21"/>
  <c r="D85" i="21"/>
  <c r="D82" i="21"/>
  <c r="E154" i="21" l="1"/>
  <c r="F154" i="21"/>
  <c r="G154" i="21"/>
  <c r="I154" i="21"/>
  <c r="J154" i="21"/>
  <c r="H154" i="21"/>
  <c r="E121" i="21" l="1"/>
  <c r="D142" i="21"/>
  <c r="D110" i="21"/>
  <c r="D107" i="21"/>
  <c r="D104" i="21"/>
  <c r="E159" i="21"/>
  <c r="E11" i="21" s="1"/>
  <c r="E142" i="21"/>
  <c r="E128" i="21"/>
  <c r="E125" i="21"/>
  <c r="E110" i="21"/>
  <c r="E107" i="21"/>
  <c r="E104" i="21"/>
  <c r="F104" i="21"/>
  <c r="G104" i="21"/>
  <c r="E82" i="21"/>
  <c r="E40" i="21"/>
  <c r="E10" i="21" s="1"/>
  <c r="E36" i="21"/>
  <c r="E7" i="21" s="1"/>
  <c r="E4" i="21"/>
  <c r="F159" i="21"/>
  <c r="H142" i="21"/>
  <c r="H135" i="21"/>
  <c r="H128" i="21"/>
  <c r="J125" i="21"/>
  <c r="I125" i="21"/>
  <c r="D125" i="21"/>
  <c r="F125" i="21"/>
  <c r="G125" i="21"/>
  <c r="H125" i="21"/>
  <c r="H121" i="21"/>
  <c r="H110" i="21"/>
  <c r="I107" i="21"/>
  <c r="J107" i="21"/>
  <c r="H107" i="21"/>
  <c r="H85" i="21"/>
  <c r="H82" i="21"/>
  <c r="E5" i="21" l="1"/>
  <c r="E6" i="21" s="1"/>
  <c r="E8" i="21"/>
  <c r="E9" i="21" s="1"/>
  <c r="E42" i="21"/>
  <c r="E12" i="21"/>
  <c r="E13" i="21"/>
  <c r="E168" i="21" l="1"/>
  <c r="E161" i="21"/>
  <c r="E14" i="21"/>
  <c r="E15" i="21" s="1"/>
  <c r="D168" i="21"/>
  <c r="H36" i="21"/>
  <c r="G159" i="21"/>
  <c r="G142" i="21"/>
  <c r="H4" i="21" l="1"/>
  <c r="F168" i="21"/>
  <c r="H7" i="21"/>
  <c r="D169" i="21"/>
  <c r="H5" i="21"/>
  <c r="G135" i="21"/>
  <c r="G128" i="21"/>
  <c r="G121" i="21"/>
  <c r="G110" i="21"/>
  <c r="G107" i="21"/>
  <c r="G100" i="21"/>
  <c r="G85" i="21"/>
  <c r="G82" i="21"/>
  <c r="F82" i="21"/>
  <c r="H40" i="21"/>
  <c r="G40" i="21"/>
  <c r="G36" i="21"/>
  <c r="F40" i="21"/>
  <c r="F8" i="21"/>
  <c r="F11" i="21"/>
  <c r="E169" i="21"/>
  <c r="F135" i="21"/>
  <c r="D135" i="21"/>
  <c r="D159" i="21"/>
  <c r="H159" i="21"/>
  <c r="H161" i="21" s="1"/>
  <c r="I159" i="21"/>
  <c r="J159" i="21"/>
  <c r="I127" i="21"/>
  <c r="J103" i="21"/>
  <c r="D128" i="21"/>
  <c r="I34" i="21"/>
  <c r="G161" i="21" l="1"/>
  <c r="H42" i="21"/>
  <c r="D170" i="21"/>
  <c r="F169" i="21"/>
  <c r="J127" i="21"/>
  <c r="J128" i="21" s="1"/>
  <c r="I128" i="21"/>
  <c r="I135" i="21"/>
  <c r="J121" i="21"/>
  <c r="I121" i="21"/>
  <c r="F10" i="21"/>
  <c r="F12" i="21" s="1"/>
  <c r="J135" i="21"/>
  <c r="I82" i="21"/>
  <c r="F142" i="21"/>
  <c r="F121" i="21" l="1"/>
  <c r="F107" i="21"/>
  <c r="F100" i="21"/>
  <c r="F128" i="21" l="1"/>
  <c r="I4" i="21" l="1"/>
  <c r="F4" i="21" l="1"/>
  <c r="J4" i="21"/>
  <c r="D4" i="21"/>
  <c r="G4" i="21"/>
  <c r="I8" i="21" l="1"/>
  <c r="J8" i="21"/>
  <c r="H8" i="21"/>
  <c r="G8" i="21"/>
  <c r="D8" i="21"/>
  <c r="J82" i="21" l="1"/>
  <c r="G10" i="21"/>
  <c r="H10" i="21"/>
  <c r="I40" i="21"/>
  <c r="I10" i="21" s="1"/>
  <c r="J40" i="21"/>
  <c r="D40" i="21"/>
  <c r="D10" i="21" s="1"/>
  <c r="I36" i="21"/>
  <c r="I7" i="21" s="1"/>
  <c r="J36" i="21"/>
  <c r="J7" i="21" s="1"/>
  <c r="D36" i="21"/>
  <c r="F36" i="21"/>
  <c r="J11" i="21"/>
  <c r="I11" i="21"/>
  <c r="H11" i="21"/>
  <c r="G11" i="21"/>
  <c r="D11" i="21"/>
  <c r="J142" i="21"/>
  <c r="I142" i="21"/>
  <c r="J110" i="21"/>
  <c r="I110" i="21"/>
  <c r="F110" i="21"/>
  <c r="J85" i="21"/>
  <c r="I85" i="21"/>
  <c r="F85" i="21"/>
  <c r="D42" i="21" l="1"/>
  <c r="D161" i="21"/>
  <c r="F42" i="21"/>
  <c r="I144" i="21"/>
  <c r="I161" i="21" s="1"/>
  <c r="J144" i="21"/>
  <c r="J161" i="21" s="1"/>
  <c r="J10" i="21"/>
  <c r="J12" i="21" s="1"/>
  <c r="J42" i="21"/>
  <c r="H9" i="21"/>
  <c r="D7" i="21"/>
  <c r="D9" i="21" s="1"/>
  <c r="I42" i="21"/>
  <c r="G7" i="21"/>
  <c r="G9" i="21" s="1"/>
  <c r="G42" i="21"/>
  <c r="I9" i="21"/>
  <c r="J9" i="21"/>
  <c r="D12" i="21"/>
  <c r="G12" i="21"/>
  <c r="E170" i="21"/>
  <c r="I12" i="21"/>
  <c r="E171" i="21" l="1"/>
  <c r="F170" i="21"/>
  <c r="F9" i="21"/>
  <c r="F13" i="21"/>
  <c r="F5" i="21"/>
  <c r="F161" i="21"/>
  <c r="J5" i="21"/>
  <c r="G5" i="21"/>
  <c r="D5" i="21"/>
  <c r="I5" i="21"/>
  <c r="H13" i="21"/>
  <c r="H12" i="21"/>
  <c r="F14" i="21" l="1"/>
  <c r="F15" i="21" s="1"/>
  <c r="F6" i="21"/>
  <c r="D14" i="21"/>
  <c r="G14" i="21"/>
  <c r="J14" i="21"/>
  <c r="I14" i="21"/>
  <c r="D171" i="21"/>
  <c r="F171" i="21" s="1"/>
  <c r="H14" i="21"/>
  <c r="H15" i="21" s="1"/>
  <c r="J13" i="21"/>
  <c r="I13" i="21"/>
  <c r="D13" i="21"/>
  <c r="G13" i="21"/>
  <c r="D15" i="21" l="1"/>
  <c r="D6" i="21"/>
  <c r="G6" i="21"/>
  <c r="J6" i="21"/>
  <c r="G15" i="21"/>
  <c r="J15" i="21"/>
  <c r="I6" i="21"/>
  <c r="I15" i="21"/>
  <c r="H6" i="21"/>
</calcChain>
</file>

<file path=xl/sharedStrings.xml><?xml version="1.0" encoding="utf-8"?>
<sst xmlns="http://schemas.openxmlformats.org/spreadsheetml/2006/main" count="339" uniqueCount="229">
  <si>
    <t>Schválený</t>
  </si>
  <si>
    <t>Rozdiel</t>
  </si>
  <si>
    <t/>
  </si>
  <si>
    <t>Daň zo závislej činnosti FO</t>
  </si>
  <si>
    <t>453</t>
  </si>
  <si>
    <t>611</t>
  </si>
  <si>
    <t>614</t>
  </si>
  <si>
    <t>621</t>
  </si>
  <si>
    <t>623</t>
  </si>
  <si>
    <t>Interiérové vybavenie</t>
  </si>
  <si>
    <t>Výpočtová technika</t>
  </si>
  <si>
    <t>Všeobecný materiál</t>
  </si>
  <si>
    <t>Reprezentačné</t>
  </si>
  <si>
    <t>Konkurzy a súťaže</t>
  </si>
  <si>
    <t>Všeobecné služby</t>
  </si>
  <si>
    <t>Špeciálne služby</t>
  </si>
  <si>
    <t>Stravovanie</t>
  </si>
  <si>
    <t>Poistné</t>
  </si>
  <si>
    <t>Mylné platby</t>
  </si>
  <si>
    <t>Finančná a rozpočtová oblasť</t>
  </si>
  <si>
    <t>Všeobecné verejné služby inde neklasifikované</t>
  </si>
  <si>
    <t>Poistné do ostatných zdravotných poisťovní</t>
  </si>
  <si>
    <t>Palivá ako zdroj energie</t>
  </si>
  <si>
    <t>Nakladanie s odpadmi</t>
  </si>
  <si>
    <t>Energie</t>
  </si>
  <si>
    <t>Rozvoj obcí</t>
  </si>
  <si>
    <t>Verejné osvetlenie</t>
  </si>
  <si>
    <t>Náboženské a iné spoločenské služby</t>
  </si>
  <si>
    <t>Kapitálový rozpočet</t>
  </si>
  <si>
    <t>Návrh</t>
  </si>
  <si>
    <t>BEŽNÉ PRÍJMY</t>
  </si>
  <si>
    <t>KAPITÁLOVÉ PRÍJMY</t>
  </si>
  <si>
    <t>FINANČNÉ OPERÁCIE</t>
  </si>
  <si>
    <t>VÝDAVKY</t>
  </si>
  <si>
    <t>KAPITÁLOVÉ VÝDAVKY</t>
  </si>
  <si>
    <t>Finančné operácie</t>
  </si>
  <si>
    <t>Výdavky</t>
  </si>
  <si>
    <t>SPOLU</t>
  </si>
  <si>
    <t>PRÍJMY</t>
  </si>
  <si>
    <t>Číslo</t>
  </si>
  <si>
    <t>kap.</t>
  </si>
  <si>
    <t>Text</t>
  </si>
  <si>
    <t>Skutočné</t>
  </si>
  <si>
    <t>plnenie</t>
  </si>
  <si>
    <t>rozpočet</t>
  </si>
  <si>
    <t>Očakávaná</t>
  </si>
  <si>
    <t>skutočnosť</t>
  </si>
  <si>
    <t>rozpočtu</t>
  </si>
  <si>
    <t>BEŽNÉ PRÍJMY - SPOLU</t>
  </si>
  <si>
    <t>PRÍJMY CELKOM</t>
  </si>
  <si>
    <t>01.1.2.</t>
  </si>
  <si>
    <t>01.6.0</t>
  </si>
  <si>
    <t>05.1.0</t>
  </si>
  <si>
    <t>06.4.0</t>
  </si>
  <si>
    <t>08.4.0</t>
  </si>
  <si>
    <t>pol.</t>
  </si>
  <si>
    <t>BEŽNÉ VÝDAVKY - SPOLU</t>
  </si>
  <si>
    <t>04.5.1.</t>
  </si>
  <si>
    <t>01.1.1.</t>
  </si>
  <si>
    <t>08.2.0.</t>
  </si>
  <si>
    <t>Bežný rozpočet</t>
  </si>
  <si>
    <t>Zostatok prostriedkov predchádzajúcich rokov</t>
  </si>
  <si>
    <t>Tarifný plat,osobný plat,základný plat, funkčný plat</t>
  </si>
  <si>
    <t>Odmeny</t>
  </si>
  <si>
    <t>Poistné do Všeobecnej zdravotnej poisťovne</t>
  </si>
  <si>
    <t>Cestovné náhrady</t>
  </si>
  <si>
    <t>BEŽNÉ VÝDAVKY</t>
  </si>
  <si>
    <t>VÝDAVKY CELKOM</t>
  </si>
  <si>
    <t>Bežné príjmy</t>
  </si>
  <si>
    <t>Bežné výdavky</t>
  </si>
  <si>
    <t>Rozdiel z bežného rozpočtu</t>
  </si>
  <si>
    <t>Kapitálové príjmy</t>
  </si>
  <si>
    <t>Kapitálové výdavky</t>
  </si>
  <si>
    <t>Rozdiel z kapitálového rozpočtu</t>
  </si>
  <si>
    <t>Finančné operácie príjem</t>
  </si>
  <si>
    <t>Finančné operácie výdaj</t>
  </si>
  <si>
    <t>Rozdiel z finančného rozpočtu</t>
  </si>
  <si>
    <t>Príjmy celkom</t>
  </si>
  <si>
    <t>Výdavky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</si>
  <si>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</si>
  <si>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</si>
  <si>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</si>
  <si>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</si>
  <si>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</si>
  <si>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</si>
  <si>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</si>
  <si>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</si>
  <si>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</si>
  <si>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</si>
  <si>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</si>
  <si>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</si>
  <si>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Prevádzkové stroje, prístroje, zariadenia</t>
  </si>
  <si>
    <t>06.2.0.</t>
  </si>
  <si>
    <t>Rozpočet obce rozdiel celkom</t>
  </si>
  <si>
    <t>121 001</t>
  </si>
  <si>
    <t>111 003</t>
  </si>
  <si>
    <t>Daň z pozemkov</t>
  </si>
  <si>
    <t>121 002</t>
  </si>
  <si>
    <t>Daň zo stavieb</t>
  </si>
  <si>
    <t>133 001</t>
  </si>
  <si>
    <t>Daň za psa</t>
  </si>
  <si>
    <t>133 013</t>
  </si>
  <si>
    <t>Daň za komunálne odpady a drobné stavebné odpady</t>
  </si>
  <si>
    <t>221 004</t>
  </si>
  <si>
    <t>Ostatné administratívne poplatky</t>
  </si>
  <si>
    <t>292 027</t>
  </si>
  <si>
    <t>Iné</t>
  </si>
  <si>
    <t>312 001</t>
  </si>
  <si>
    <t>Tuzemské bežné transfery zo ŠR</t>
  </si>
  <si>
    <t>233 001</t>
  </si>
  <si>
    <t>Príjem z predaja pozemkov</t>
  </si>
  <si>
    <t>322 001</t>
  </si>
  <si>
    <t>Tuzemské kapitálové transfery zo ŠR</t>
  </si>
  <si>
    <t>292 012</t>
  </si>
  <si>
    <t>Príjmy z dobropisov</t>
  </si>
  <si>
    <t>625 001</t>
  </si>
  <si>
    <t>625 002</t>
  </si>
  <si>
    <t>625 003</t>
  </si>
  <si>
    <t>625 004</t>
  </si>
  <si>
    <t>625 007</t>
  </si>
  <si>
    <t>Poistné do Sociálnej poisťovne na nemocenské poist.</t>
  </si>
  <si>
    <t>Poistné do Sociálnej poisťovne na úrazové poistenie</t>
  </si>
  <si>
    <t>Poistné do Sociálnej poisťovne na starobné poistenie</t>
  </si>
  <si>
    <t>Poistné do Sociálnej poisťovne na invalidné poistenie</t>
  </si>
  <si>
    <t>Poistné do Sociálnej poisťovne do RFS</t>
  </si>
  <si>
    <t>631 001</t>
  </si>
  <si>
    <t>632 001</t>
  </si>
  <si>
    <t>632 002</t>
  </si>
  <si>
    <t>Vodné, stočné</t>
  </si>
  <si>
    <t>632 003</t>
  </si>
  <si>
    <t>Poštové služby</t>
  </si>
  <si>
    <t>632 004</t>
  </si>
  <si>
    <t>Komunikačná infraštruktúra</t>
  </si>
  <si>
    <t>633 006</t>
  </si>
  <si>
    <t>633 009</t>
  </si>
  <si>
    <t>Knihy, časopisy, noviny, učebné a kompenz.pomôcky</t>
  </si>
  <si>
    <t>633 016</t>
  </si>
  <si>
    <t>634 001</t>
  </si>
  <si>
    <t>Palivo, mazivo, oleje, špeciálne kvapaliny</t>
  </si>
  <si>
    <t>635 006</t>
  </si>
  <si>
    <t>Rutinná a štandardná údržba budov,objektov,ich častí</t>
  </si>
  <si>
    <t>637 004</t>
  </si>
  <si>
    <t>637 005</t>
  </si>
  <si>
    <t>637 012</t>
  </si>
  <si>
    <t>637 014</t>
  </si>
  <si>
    <t>637 015</t>
  </si>
  <si>
    <t>637 026</t>
  </si>
  <si>
    <t>637 027</t>
  </si>
  <si>
    <t>Poplatky a odvody</t>
  </si>
  <si>
    <t>Odmeny a príspevky</t>
  </si>
  <si>
    <t>Odmeny pracovníkov mimo pracovného pomeru</t>
  </si>
  <si>
    <t>Transfery v rámci verejnej správy obci</t>
  </si>
  <si>
    <t xml:space="preserve">Výkonné a zákonodarné orgány </t>
  </si>
  <si>
    <t>634 004</t>
  </si>
  <si>
    <t>637 007</t>
  </si>
  <si>
    <t>637 037</t>
  </si>
  <si>
    <t>Vratky</t>
  </si>
  <si>
    <t>633 015</t>
  </si>
  <si>
    <t>635 004</t>
  </si>
  <si>
    <t>Rutinná a štandardná údržba prevádz.strojov,prístrojov</t>
  </si>
  <si>
    <t>Rutinná a štandardná údržba budov, objektov a ich častí</t>
  </si>
  <si>
    <t xml:space="preserve">Kultúrne služby </t>
  </si>
  <si>
    <t>637 002</t>
  </si>
  <si>
    <t>642 006</t>
  </si>
  <si>
    <t>Transfery na členské príspevky</t>
  </si>
  <si>
    <t>717 001</t>
  </si>
  <si>
    <t>Realizácia nových stavieb</t>
  </si>
  <si>
    <t>04.4.3.</t>
  </si>
  <si>
    <t>Prípravná a projektová dokumentácia</t>
  </si>
  <si>
    <t>Cestná doprava</t>
  </si>
  <si>
    <t>632 005</t>
  </si>
  <si>
    <t>Telekomunikačné služby</t>
  </si>
  <si>
    <t>Palivo ako zdroj energie</t>
  </si>
  <si>
    <t>637 032</t>
  </si>
  <si>
    <t xml:space="preserve">631 001 </t>
  </si>
  <si>
    <t>Cestovné náhrady - tuzemské</t>
  </si>
  <si>
    <t>633 001</t>
  </si>
  <si>
    <t>642 014</t>
  </si>
  <si>
    <t>Transfery jednotlivcovi</t>
  </si>
  <si>
    <t>819 005</t>
  </si>
  <si>
    <t>01.7.0.</t>
  </si>
  <si>
    <t>Ostaté výdavkové finančné operácie</t>
  </si>
  <si>
    <t>Poistné do Sociálnej poisťovne na poist.v nezamestn.</t>
  </si>
  <si>
    <t>633 002</t>
  </si>
  <si>
    <t>Rutinná a štandardná údržba strojov,prístrojov,zariadení</t>
  </si>
  <si>
    <t>633 004</t>
  </si>
  <si>
    <t>642 001</t>
  </si>
  <si>
    <t>713 001</t>
  </si>
  <si>
    <t>Nákup interiérového vybavenia</t>
  </si>
  <si>
    <t>717 002</t>
  </si>
  <si>
    <t>Rekonštrukcia a modernizácia</t>
  </si>
  <si>
    <t>625 005</t>
  </si>
  <si>
    <t>716</t>
  </si>
  <si>
    <t>643 007</t>
  </si>
  <si>
    <t>Transfery cirkvi, cirkevnej charite a nábož.spoločnosti</t>
  </si>
  <si>
    <t>Daň za ubytovanie</t>
  </si>
  <si>
    <t>642006</t>
  </si>
  <si>
    <t>Členské príspevky</t>
  </si>
  <si>
    <t>635006</t>
  </si>
  <si>
    <t>514</t>
  </si>
  <si>
    <t>Tuzemské úvery - dlhodobé</t>
  </si>
  <si>
    <t>02.2.0.</t>
  </si>
  <si>
    <t>Civilná ochrana</t>
  </si>
  <si>
    <t>01.1.1</t>
  </si>
  <si>
    <t>712 001</t>
  </si>
  <si>
    <t>Nákup budov, objektov alebo ich častí</t>
  </si>
  <si>
    <t>625</t>
  </si>
  <si>
    <t>na rok 2025</t>
  </si>
  <si>
    <t>Odvody do poisťovní</t>
  </si>
  <si>
    <t>633010</t>
  </si>
  <si>
    <t>Pracovné odevy, obuv</t>
  </si>
  <si>
    <t>za rok 2023</t>
  </si>
  <si>
    <t>na rok 2026</t>
  </si>
  <si>
    <t>637002</t>
  </si>
  <si>
    <t>06.3.0.</t>
  </si>
  <si>
    <t>717002</t>
  </si>
  <si>
    <t>za rok 2024</t>
  </si>
  <si>
    <t>na rok 2027</t>
  </si>
  <si>
    <t>133 006</t>
  </si>
  <si>
    <t>za rok 2025</t>
  </si>
  <si>
    <t>na rok 2028</t>
  </si>
  <si>
    <t>212003</t>
  </si>
  <si>
    <t>223001</t>
  </si>
  <si>
    <t>Za predaj výrobkov, tovar a služieb</t>
  </si>
  <si>
    <t>Na úhradu preneseného výkonu štátnej správy</t>
  </si>
  <si>
    <t>312012</t>
  </si>
  <si>
    <t>Za prenájom budov, priestorov, objektov</t>
  </si>
  <si>
    <t>08.1.0.</t>
  </si>
  <si>
    <t>Rekreačné a športové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</si>
</sst>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0" fillId="0" borderId="0" xfId="0" applyNumberFormat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/>
    <xf numFmtId="49" fontId="0" fillId="0" borderId="2" xfId="0" applyNumberFormat="1" applyBorder="1"/>
    <xf numFmtId="4" fontId="0" fillId="0" borderId="2" xfId="0" applyNumberFormat="1" applyBorder="1"/>
    <xf numFmtId="49" fontId="0" fillId="0" borderId="3" xfId="0" applyNumberFormat="1" applyBorder="1"/>
    <xf numFmtId="4" fontId="0" fillId="0" borderId="3" xfId="0" applyNumberFormat="1" applyBorder="1"/>
    <xf numFmtId="49" fontId="0" fillId="0" borderId="4" xfId="0" applyNumberFormat="1" applyBorder="1"/>
    <xf numFmtId="4" fontId="1" fillId="0" borderId="3" xfId="0" applyNumberFormat="1" applyFont="1" applyBorder="1" applyAlignment="1">
      <alignment horizontal="right"/>
    </xf>
    <xf numFmtId="49" fontId="0" fillId="2" borderId="1" xfId="0" applyNumberFormat="1" applyFill="1" applyBorder="1"/>
    <xf numFmtId="4" fontId="1" fillId="2" borderId="1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0" fillId="0" borderId="5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5" xfId="0" applyBorder="1"/>
    <xf numFmtId="4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0" borderId="1" xfId="0" applyBorder="1"/>
    <xf numFmtId="4" fontId="1" fillId="2" borderId="1" xfId="0" applyNumberFormat="1" applyFont="1" applyFill="1" applyBorder="1"/>
    <xf numFmtId="49" fontId="1" fillId="4" borderId="1" xfId="0" applyNumberFormat="1" applyFont="1" applyFill="1" applyBorder="1"/>
    <xf numFmtId="49" fontId="2" fillId="4" borderId="1" xfId="0" applyNumberFormat="1" applyFont="1" applyFill="1" applyBorder="1"/>
    <xf numFmtId="4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/>
    <xf numFmtId="0" fontId="0" fillId="4" borderId="1" xfId="0" applyFill="1" applyBorder="1"/>
    <xf numFmtId="0" fontId="2" fillId="4" borderId="1" xfId="0" applyFont="1" applyFill="1" applyBorder="1"/>
    <xf numFmtId="4" fontId="0" fillId="0" borderId="2" xfId="0" applyNumberForma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49" fontId="0" fillId="0" borderId="10" xfId="0" applyNumberFormat="1" applyBorder="1"/>
    <xf numFmtId="49" fontId="0" fillId="0" borderId="8" xfId="0" applyNumberFormat="1" applyBorder="1"/>
    <xf numFmtId="49" fontId="1" fillId="0" borderId="3" xfId="0" applyNumberFormat="1" applyFont="1" applyBorder="1"/>
    <xf numFmtId="49" fontId="1" fillId="2" borderId="1" xfId="0" applyNumberFormat="1" applyFont="1" applyFill="1" applyBorder="1"/>
    <xf numFmtId="49" fontId="0" fillId="5" borderId="0" xfId="0" applyNumberFormat="1" applyFill="1"/>
    <xf numFmtId="4" fontId="1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0" fillId="5" borderId="1" xfId="0" applyNumberFormat="1" applyFill="1" applyBorder="1"/>
    <xf numFmtId="49" fontId="1" fillId="5" borderId="1" xfId="0" applyNumberFormat="1" applyFont="1" applyFill="1" applyBorder="1"/>
    <xf numFmtId="4" fontId="1" fillId="5" borderId="1" xfId="0" applyNumberFormat="1" applyFont="1" applyFill="1" applyBorder="1" applyAlignment="1">
      <alignment horizontal="right"/>
    </xf>
    <xf numFmtId="49" fontId="0" fillId="2" borderId="10" xfId="0" applyNumberFormat="1" applyFill="1" applyBorder="1"/>
    <xf numFmtId="49" fontId="0" fillId="0" borderId="9" xfId="0" applyNumberFormat="1" applyBorder="1"/>
    <xf numFmtId="49" fontId="1" fillId="5" borderId="10" xfId="0" applyNumberFormat="1" applyFont="1" applyFill="1" applyBorder="1"/>
    <xf numFmtId="4" fontId="1" fillId="5" borderId="1" xfId="0" applyNumberFormat="1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" fontId="0" fillId="5" borderId="1" xfId="0" applyNumberFormat="1" applyFill="1" applyBorder="1" applyAlignment="1">
      <alignment horizontal="right"/>
    </xf>
    <xf numFmtId="49" fontId="1" fillId="2" borderId="6" xfId="0" applyNumberFormat="1" applyFont="1" applyFill="1" applyBorder="1"/>
    <xf numFmtId="0" fontId="1" fillId="2" borderId="1" xfId="0" applyFont="1" applyFill="1" applyBorder="1"/>
    <xf numFmtId="0" fontId="0" fillId="5" borderId="0" xfId="0" applyFill="1"/>
    <xf numFmtId="49" fontId="0" fillId="5" borderId="4" xfId="0" applyNumberFormat="1" applyFill="1" applyBorder="1"/>
    <xf numFmtId="49" fontId="1" fillId="5" borderId="4" xfId="0" applyNumberFormat="1" applyFont="1" applyFill="1" applyBorder="1"/>
    <xf numFmtId="49" fontId="0" fillId="5" borderId="10" xfId="0" applyNumberFormat="1" applyFill="1" applyBorder="1"/>
    <xf numFmtId="49" fontId="1" fillId="0" borderId="10" xfId="0" applyNumberFormat="1" applyFont="1" applyBorder="1"/>
    <xf numFmtId="4" fontId="1" fillId="0" borderId="2" xfId="0" applyNumberFormat="1" applyFont="1" applyBorder="1"/>
    <xf numFmtId="49" fontId="0" fillId="2" borderId="3" xfId="0" applyNumberFormat="1" applyFill="1" applyBorder="1"/>
    <xf numFmtId="49" fontId="1" fillId="2" borderId="3" xfId="0" applyNumberFormat="1" applyFont="1" applyFill="1" applyBorder="1"/>
    <xf numFmtId="4" fontId="1" fillId="2" borderId="3" xfId="0" applyNumberFormat="1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right"/>
    </xf>
    <xf numFmtId="4" fontId="0" fillId="3" borderId="3" xfId="0" applyNumberFormat="1" applyFill="1" applyBorder="1"/>
    <xf numFmtId="4" fontId="0" fillId="3" borderId="1" xfId="0" applyNumberFormat="1" applyFill="1" applyBorder="1"/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0" fontId="0" fillId="0" borderId="6" xfId="0" applyBorder="1"/>
    <xf numFmtId="49" fontId="1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" fontId="0" fillId="5" borderId="3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1" fillId="3" borderId="2" xfId="0" applyNumberFormat="1" applyFont="1" applyFill="1" applyBorder="1"/>
    <xf numFmtId="4" fontId="1" fillId="0" borderId="0" xfId="0" applyNumberFormat="1" applyFont="1" applyAlignment="1">
      <alignment horizontal="right"/>
    </xf>
    <xf numFmtId="4" fontId="1" fillId="5" borderId="0" xfId="0" applyNumberFormat="1" applyFont="1" applyFill="1" applyAlignment="1">
      <alignment horizontal="right"/>
    </xf>
    <xf numFmtId="4" fontId="1" fillId="5" borderId="2" xfId="0" applyNumberFormat="1" applyFont="1" applyFill="1" applyBorder="1"/>
    <xf numFmtId="4" fontId="1" fillId="5" borderId="3" xfId="0" applyNumberFormat="1" applyFont="1" applyFill="1" applyBorder="1" applyAlignment="1">
      <alignment horizontal="right"/>
    </xf>
    <xf numFmtId="4" fontId="0" fillId="5" borderId="2" xfId="0" applyNumberFormat="1" applyFont="1" applyFill="1" applyBorder="1"/>
    <xf numFmtId="4" fontId="0" fillId="5" borderId="10" xfId="0" applyNumberFormat="1" applyFill="1" applyBorder="1"/>
    <xf numFmtId="4" fontId="0" fillId="0" borderId="9" xfId="0" applyNumberFormat="1" applyBorder="1"/>
    <xf numFmtId="4" fontId="0" fillId="3" borderId="2" xfId="0" applyNumberFormat="1" applyFont="1" applyFill="1" applyBorder="1"/>
    <xf numFmtId="49" fontId="0" fillId="0" borderId="1" xfId="0" applyNumberFormat="1" applyFont="1" applyBorder="1"/>
    <xf numFmtId="49" fontId="0" fillId="5" borderId="0" xfId="0" applyNumberFormat="1" applyFill="1" applyBorder="1"/>
    <xf numFmtId="49" fontId="1" fillId="5" borderId="0" xfId="0" applyNumberFormat="1" applyFont="1" applyFill="1" applyBorder="1"/>
    <xf numFmtId="4" fontId="1" fillId="5" borderId="0" xfId="0" applyNumberFormat="1" applyFont="1" applyFill="1" applyBorder="1"/>
    <xf numFmtId="4" fontId="0" fillId="0" borderId="1" xfId="0" applyNumberFormat="1" applyFill="1" applyBorder="1"/>
    <xf numFmtId="49" fontId="4" fillId="0" borderId="12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"/>
  <sheetViews>
    <sheetView tabSelected="1" view="pageLayout" topLeftCell="A148" zoomScaleNormal="100" workbookViewId="0">
      <selection activeCell="J3" sqref="J3"/>
    </sheetView>
  </sheetViews>
  <sheetFormatPr defaultRowHeight="15" x14ac:dyDescent="0.25"/>
  <cols>
    <col min="1" max="1" width="7.7109375" customWidth="1"/>
    <col min="2" max="2" width="7.28515625" customWidth="1"/>
    <col min="3" max="3" width="45.42578125" customWidth="1"/>
    <col min="4" max="6" width="11.28515625" customWidth="1"/>
    <col min="7" max="8" width="11.5703125" customWidth="1"/>
    <col min="9" max="9" width="11.42578125" customWidth="1"/>
    <col min="10" max="10" width="11.140625" customWidth="1"/>
  </cols>
  <sheetData>
    <row r="1" spans="1:10" x14ac:dyDescent="0.25">
      <c r="A1" s="32" t="s">
        <v>39</v>
      </c>
      <c r="B1" s="32" t="s">
        <v>39</v>
      </c>
      <c r="C1" s="32" t="s">
        <v>41</v>
      </c>
      <c r="D1" s="36" t="s">
        <v>42</v>
      </c>
      <c r="E1" s="36" t="s">
        <v>42</v>
      </c>
      <c r="F1" s="36" t="s">
        <v>0</v>
      </c>
      <c r="G1" s="57" t="s">
        <v>45</v>
      </c>
      <c r="H1" s="33" t="s">
        <v>29</v>
      </c>
      <c r="I1" s="33" t="s">
        <v>29</v>
      </c>
      <c r="J1" s="33" t="s">
        <v>29</v>
      </c>
    </row>
    <row r="2" spans="1:10" x14ac:dyDescent="0.25">
      <c r="A2" s="47"/>
      <c r="B2" s="48"/>
      <c r="C2" s="48"/>
      <c r="D2" s="48" t="s">
        <v>43</v>
      </c>
      <c r="E2" s="48" t="s">
        <v>43</v>
      </c>
      <c r="F2" s="48" t="s">
        <v>44</v>
      </c>
      <c r="G2" s="58" t="s">
        <v>46</v>
      </c>
      <c r="H2" s="49" t="s">
        <v>47</v>
      </c>
      <c r="I2" s="49" t="s">
        <v>47</v>
      </c>
      <c r="J2" s="49" t="s">
        <v>47</v>
      </c>
    </row>
    <row r="3" spans="1:10" x14ac:dyDescent="0.25">
      <c r="A3" s="37" t="s">
        <v>40</v>
      </c>
      <c r="B3" s="35" t="s">
        <v>55</v>
      </c>
      <c r="C3" s="35"/>
      <c r="D3" s="35" t="s">
        <v>211</v>
      </c>
      <c r="E3" s="35" t="s">
        <v>216</v>
      </c>
      <c r="F3" s="35" t="s">
        <v>207</v>
      </c>
      <c r="G3" s="59" t="s">
        <v>219</v>
      </c>
      <c r="H3" s="34" t="s">
        <v>212</v>
      </c>
      <c r="I3" s="34" t="s">
        <v>217</v>
      </c>
      <c r="J3" s="34" t="s">
        <v>220</v>
      </c>
    </row>
    <row r="4" spans="1:10" x14ac:dyDescent="0.25">
      <c r="A4" s="79"/>
      <c r="B4" s="80" t="s">
        <v>79</v>
      </c>
      <c r="C4" s="81" t="s">
        <v>68</v>
      </c>
      <c r="D4" s="82">
        <f>D31</f>
        <v>94165.260000000009</v>
      </c>
      <c r="E4" s="82">
        <f>E31</f>
        <v>55712.06</v>
      </c>
      <c r="F4" s="82">
        <f>F31</f>
        <v>50593</v>
      </c>
      <c r="G4" s="82">
        <f t="shared" ref="G4:J4" si="0">G31</f>
        <v>50593</v>
      </c>
      <c r="H4" s="82">
        <f t="shared" si="0"/>
        <v>56314</v>
      </c>
      <c r="I4" s="82">
        <f t="shared" si="0"/>
        <v>56314</v>
      </c>
      <c r="J4" s="82">
        <f t="shared" si="0"/>
        <v>56314</v>
      </c>
    </row>
    <row r="5" spans="1:10" x14ac:dyDescent="0.25">
      <c r="A5" s="37"/>
      <c r="B5" s="84" t="s">
        <v>80</v>
      </c>
      <c r="C5" s="85" t="s">
        <v>69</v>
      </c>
      <c r="D5" s="83">
        <f>D144</f>
        <v>66450.92</v>
      </c>
      <c r="E5" s="83">
        <f>E144</f>
        <v>41781.979999999989</v>
      </c>
      <c r="F5" s="83">
        <f>F144</f>
        <v>44550</v>
      </c>
      <c r="G5" s="83">
        <f t="shared" ref="G5:J5" si="1">G144</f>
        <v>44550</v>
      </c>
      <c r="H5" s="83">
        <f t="shared" si="1"/>
        <v>50260</v>
      </c>
      <c r="I5" s="83">
        <f t="shared" si="1"/>
        <v>50260</v>
      </c>
      <c r="J5" s="83">
        <f t="shared" si="1"/>
        <v>50260</v>
      </c>
    </row>
    <row r="6" spans="1:10" x14ac:dyDescent="0.25">
      <c r="A6" s="37"/>
      <c r="B6" s="78" t="s">
        <v>81</v>
      </c>
      <c r="C6" s="86" t="s">
        <v>70</v>
      </c>
      <c r="D6" s="46">
        <f>D4-D5</f>
        <v>27714.340000000011</v>
      </c>
      <c r="E6" s="46">
        <f>E4-E5</f>
        <v>13930.080000000009</v>
      </c>
      <c r="F6" s="46">
        <f>F4-F5</f>
        <v>6043</v>
      </c>
      <c r="G6" s="46">
        <f t="shared" ref="G6:J6" si="2">G4-G5</f>
        <v>6043</v>
      </c>
      <c r="H6" s="75">
        <f t="shared" si="2"/>
        <v>6054</v>
      </c>
      <c r="I6" s="46">
        <f t="shared" si="2"/>
        <v>6054</v>
      </c>
      <c r="J6" s="46">
        <f t="shared" si="2"/>
        <v>6054</v>
      </c>
    </row>
    <row r="7" spans="1:10" x14ac:dyDescent="0.25">
      <c r="A7" s="37"/>
      <c r="B7" s="84" t="s">
        <v>82</v>
      </c>
      <c r="C7" s="85" t="s">
        <v>71</v>
      </c>
      <c r="D7" s="82">
        <f>D36</f>
        <v>0</v>
      </c>
      <c r="E7" s="82">
        <f>E36</f>
        <v>0</v>
      </c>
      <c r="F7" s="82">
        <v>0</v>
      </c>
      <c r="G7" s="82">
        <f t="shared" ref="G7:J7" si="3">G36</f>
        <v>5000</v>
      </c>
      <c r="H7" s="82">
        <f t="shared" si="3"/>
        <v>0</v>
      </c>
      <c r="I7" s="82">
        <f t="shared" si="3"/>
        <v>5000</v>
      </c>
      <c r="J7" s="82">
        <f t="shared" si="3"/>
        <v>5000</v>
      </c>
    </row>
    <row r="8" spans="1:10" x14ac:dyDescent="0.25">
      <c r="A8" s="37"/>
      <c r="B8" s="84" t="s">
        <v>83</v>
      </c>
      <c r="C8" s="85" t="s">
        <v>72</v>
      </c>
      <c r="D8" s="82">
        <f>D154</f>
        <v>21587.94</v>
      </c>
      <c r="E8" s="82">
        <f>E154</f>
        <v>721.15</v>
      </c>
      <c r="F8" s="82">
        <f>F154</f>
        <v>6000</v>
      </c>
      <c r="G8" s="82">
        <f t="shared" ref="G8:J8" si="4">G154</f>
        <v>6000</v>
      </c>
      <c r="H8" s="82">
        <f t="shared" si="4"/>
        <v>15000</v>
      </c>
      <c r="I8" s="82">
        <f t="shared" si="4"/>
        <v>0</v>
      </c>
      <c r="J8" s="82">
        <f t="shared" si="4"/>
        <v>0</v>
      </c>
    </row>
    <row r="9" spans="1:10" x14ac:dyDescent="0.25">
      <c r="A9" s="37"/>
      <c r="B9" s="78" t="s">
        <v>84</v>
      </c>
      <c r="C9" s="86" t="s">
        <v>73</v>
      </c>
      <c r="D9" s="46">
        <f>D7-D8</f>
        <v>-21587.94</v>
      </c>
      <c r="E9" s="46">
        <f>E7-E8</f>
        <v>-721.15</v>
      </c>
      <c r="F9" s="46">
        <f>F7-F8</f>
        <v>-6000</v>
      </c>
      <c r="G9" s="46">
        <f t="shared" ref="G9:J9" si="5">G7-G8</f>
        <v>-1000</v>
      </c>
      <c r="H9" s="75">
        <f t="shared" si="5"/>
        <v>-15000</v>
      </c>
      <c r="I9" s="46">
        <f t="shared" si="5"/>
        <v>5000</v>
      </c>
      <c r="J9" s="46">
        <f t="shared" si="5"/>
        <v>5000</v>
      </c>
    </row>
    <row r="10" spans="1:10" x14ac:dyDescent="0.25">
      <c r="A10" s="37"/>
      <c r="B10" s="84" t="s">
        <v>85</v>
      </c>
      <c r="C10" s="85" t="s">
        <v>74</v>
      </c>
      <c r="D10" s="82">
        <f>D40</f>
        <v>2024.57</v>
      </c>
      <c r="E10" s="82">
        <f>E40</f>
        <v>0</v>
      </c>
      <c r="F10" s="82">
        <f>F40</f>
        <v>0</v>
      </c>
      <c r="G10" s="82">
        <f t="shared" ref="G10:J10" si="6">G40</f>
        <v>0</v>
      </c>
      <c r="H10" s="82">
        <f t="shared" si="6"/>
        <v>25000</v>
      </c>
      <c r="I10" s="82">
        <f t="shared" si="6"/>
        <v>25000</v>
      </c>
      <c r="J10" s="82">
        <f t="shared" si="6"/>
        <v>25000</v>
      </c>
    </row>
    <row r="11" spans="1:10" x14ac:dyDescent="0.25">
      <c r="A11" s="37"/>
      <c r="B11" s="84" t="s">
        <v>86</v>
      </c>
      <c r="C11" s="85" t="s">
        <v>75</v>
      </c>
      <c r="D11" s="82">
        <f>D159</f>
        <v>0</v>
      </c>
      <c r="E11" s="82">
        <f>E159</f>
        <v>0</v>
      </c>
      <c r="F11" s="82">
        <f>F159</f>
        <v>0</v>
      </c>
      <c r="G11" s="82">
        <f t="shared" ref="G11:J11" si="7">G159</f>
        <v>0</v>
      </c>
      <c r="H11" s="82">
        <f t="shared" si="7"/>
        <v>0</v>
      </c>
      <c r="I11" s="82">
        <f t="shared" si="7"/>
        <v>0</v>
      </c>
      <c r="J11" s="82">
        <f t="shared" si="7"/>
        <v>0</v>
      </c>
    </row>
    <row r="12" spans="1:10" x14ac:dyDescent="0.25">
      <c r="A12" s="37"/>
      <c r="B12" s="78" t="s">
        <v>87</v>
      </c>
      <c r="C12" s="86" t="s">
        <v>76</v>
      </c>
      <c r="D12" s="46">
        <f>D10-D11</f>
        <v>2024.57</v>
      </c>
      <c r="E12" s="46">
        <f>E10-E11</f>
        <v>0</v>
      </c>
      <c r="F12" s="46">
        <f>F10-F11</f>
        <v>0</v>
      </c>
      <c r="G12" s="46">
        <f t="shared" ref="G12:J12" si="8">G10-G11</f>
        <v>0</v>
      </c>
      <c r="H12" s="75">
        <f t="shared" si="8"/>
        <v>25000</v>
      </c>
      <c r="I12" s="46">
        <f t="shared" si="8"/>
        <v>25000</v>
      </c>
      <c r="J12" s="46">
        <f t="shared" si="8"/>
        <v>25000</v>
      </c>
    </row>
    <row r="13" spans="1:10" x14ac:dyDescent="0.25">
      <c r="A13" s="37"/>
      <c r="B13" s="78" t="s">
        <v>88</v>
      </c>
      <c r="C13" s="86" t="s">
        <v>77</v>
      </c>
      <c r="D13" s="46">
        <f t="shared" ref="D13:F14" si="9">SUM(D4,D7,D10)</f>
        <v>96189.830000000016</v>
      </c>
      <c r="E13" s="46">
        <f t="shared" ref="E13" si="10">SUM(E4,E7,E10)</f>
        <v>55712.06</v>
      </c>
      <c r="F13" s="46">
        <f t="shared" si="9"/>
        <v>50593</v>
      </c>
      <c r="G13" s="46">
        <f t="shared" ref="G13:J13" si="11">SUM(G4,G7,G10)</f>
        <v>55593</v>
      </c>
      <c r="H13" s="75">
        <f>SUM(H4,H7,H10)</f>
        <v>81314</v>
      </c>
      <c r="I13" s="46">
        <f t="shared" si="11"/>
        <v>86314</v>
      </c>
      <c r="J13" s="46">
        <f t="shared" si="11"/>
        <v>86314</v>
      </c>
    </row>
    <row r="14" spans="1:10" x14ac:dyDescent="0.25">
      <c r="A14" s="37"/>
      <c r="B14" s="78" t="s">
        <v>89</v>
      </c>
      <c r="C14" s="86" t="s">
        <v>78</v>
      </c>
      <c r="D14" s="46">
        <f t="shared" si="9"/>
        <v>88038.86</v>
      </c>
      <c r="E14" s="46">
        <f t="shared" ref="E14" si="12">SUM(E5,E8,E11)</f>
        <v>42503.12999999999</v>
      </c>
      <c r="F14" s="46">
        <f t="shared" si="9"/>
        <v>50550</v>
      </c>
      <c r="G14" s="46">
        <f t="shared" ref="G14:J14" si="13">SUM(G5,G8,G11)</f>
        <v>50550</v>
      </c>
      <c r="H14" s="75">
        <f>SUM(H5,H8,H11)</f>
        <v>65260</v>
      </c>
      <c r="I14" s="46">
        <f t="shared" si="13"/>
        <v>50260</v>
      </c>
      <c r="J14" s="46">
        <f t="shared" si="13"/>
        <v>50260</v>
      </c>
    </row>
    <row r="15" spans="1:10" x14ac:dyDescent="0.25">
      <c r="A15" s="78"/>
      <c r="B15" s="78" t="s">
        <v>90</v>
      </c>
      <c r="C15" s="86" t="s">
        <v>93</v>
      </c>
      <c r="D15" s="46">
        <f>D13-D14</f>
        <v>8150.9700000000157</v>
      </c>
      <c r="E15" s="46">
        <f>E13-E14</f>
        <v>13208.930000000008</v>
      </c>
      <c r="F15" s="46">
        <f>F13-F14</f>
        <v>43</v>
      </c>
      <c r="G15" s="46">
        <f t="shared" ref="G15:J15" si="14">G13-G14</f>
        <v>5043</v>
      </c>
      <c r="H15" s="75">
        <f>H13-H14</f>
        <v>16054</v>
      </c>
      <c r="I15" s="46">
        <f t="shared" si="14"/>
        <v>36054</v>
      </c>
      <c r="J15" s="46">
        <f t="shared" si="14"/>
        <v>36054</v>
      </c>
    </row>
    <row r="16" spans="1:10" ht="18.75" x14ac:dyDescent="0.3">
      <c r="A16" s="105" t="s">
        <v>38</v>
      </c>
      <c r="B16" s="106"/>
      <c r="C16" s="106"/>
      <c r="D16" s="106"/>
      <c r="E16" s="106"/>
      <c r="F16" s="106"/>
      <c r="G16" s="106"/>
      <c r="H16" s="106"/>
      <c r="I16" s="106"/>
      <c r="J16" s="107"/>
    </row>
    <row r="17" spans="1:10" x14ac:dyDescent="0.25">
      <c r="A17" s="4"/>
      <c r="B17" s="4"/>
      <c r="C17" s="40" t="s">
        <v>30</v>
      </c>
      <c r="D17" s="23"/>
      <c r="E17" s="23"/>
      <c r="F17" s="23"/>
      <c r="G17" s="23"/>
      <c r="H17" s="23"/>
      <c r="I17" s="23"/>
      <c r="J17" s="23"/>
    </row>
    <row r="18" spans="1:10" x14ac:dyDescent="0.25">
      <c r="A18" s="4"/>
      <c r="B18" s="7" t="s">
        <v>95</v>
      </c>
      <c r="C18" s="7" t="s">
        <v>3</v>
      </c>
      <c r="D18" s="13">
        <v>35871.769999999997</v>
      </c>
      <c r="E18" s="3">
        <v>35989.589999999997</v>
      </c>
      <c r="F18" s="72">
        <v>37718</v>
      </c>
      <c r="G18" s="72">
        <v>37718</v>
      </c>
      <c r="H18" s="90">
        <v>43089</v>
      </c>
      <c r="I18" s="72">
        <v>43089</v>
      </c>
      <c r="J18" s="72">
        <v>43089</v>
      </c>
    </row>
    <row r="19" spans="1:10" x14ac:dyDescent="0.25">
      <c r="A19" s="4" t="s">
        <v>2</v>
      </c>
      <c r="B19" s="4" t="s">
        <v>94</v>
      </c>
      <c r="C19" s="4" t="s">
        <v>96</v>
      </c>
      <c r="D19" s="2">
        <v>3413.6</v>
      </c>
      <c r="E19" s="3">
        <v>2326.7199999999998</v>
      </c>
      <c r="F19" s="60">
        <v>3575</v>
      </c>
      <c r="G19" s="60">
        <v>3575</v>
      </c>
      <c r="H19" s="22">
        <v>3575</v>
      </c>
      <c r="I19" s="60">
        <v>3575</v>
      </c>
      <c r="J19" s="60">
        <v>3575</v>
      </c>
    </row>
    <row r="20" spans="1:10" x14ac:dyDescent="0.25">
      <c r="A20" s="4" t="s">
        <v>2</v>
      </c>
      <c r="B20" s="4" t="s">
        <v>97</v>
      </c>
      <c r="C20" s="4" t="s">
        <v>98</v>
      </c>
      <c r="D20" s="2">
        <v>2549.5700000000002</v>
      </c>
      <c r="E20" s="3">
        <v>3736.62</v>
      </c>
      <c r="F20" s="60">
        <v>2660</v>
      </c>
      <c r="G20" s="60">
        <v>2660</v>
      </c>
      <c r="H20" s="22">
        <v>2660</v>
      </c>
      <c r="I20" s="60">
        <v>2660</v>
      </c>
      <c r="J20" s="60">
        <v>2660</v>
      </c>
    </row>
    <row r="21" spans="1:10" x14ac:dyDescent="0.25">
      <c r="A21" s="4"/>
      <c r="B21" s="4" t="s">
        <v>99</v>
      </c>
      <c r="C21" s="4" t="s">
        <v>100</v>
      </c>
      <c r="D21" s="2">
        <v>192</v>
      </c>
      <c r="E21" s="3">
        <v>240</v>
      </c>
      <c r="F21" s="60">
        <v>240</v>
      </c>
      <c r="G21" s="60">
        <v>240</v>
      </c>
      <c r="H21" s="22">
        <v>290</v>
      </c>
      <c r="I21" s="60">
        <v>290</v>
      </c>
      <c r="J21" s="60">
        <v>290</v>
      </c>
    </row>
    <row r="22" spans="1:10" x14ac:dyDescent="0.25">
      <c r="A22" s="4"/>
      <c r="B22" s="4" t="s">
        <v>218</v>
      </c>
      <c r="C22" s="4" t="s">
        <v>195</v>
      </c>
      <c r="D22" s="2">
        <v>90</v>
      </c>
      <c r="E22" s="3">
        <v>567</v>
      </c>
      <c r="F22" s="60">
        <v>300</v>
      </c>
      <c r="G22" s="60">
        <v>300</v>
      </c>
      <c r="H22" s="22">
        <v>600</v>
      </c>
      <c r="I22" s="60">
        <v>600</v>
      </c>
      <c r="J22" s="60">
        <v>600</v>
      </c>
    </row>
    <row r="23" spans="1:10" x14ac:dyDescent="0.25">
      <c r="A23" s="4"/>
      <c r="B23" s="4" t="s">
        <v>101</v>
      </c>
      <c r="C23" s="4" t="s">
        <v>102</v>
      </c>
      <c r="D23" s="2">
        <v>2719.84</v>
      </c>
      <c r="E23" s="3">
        <v>3187.03</v>
      </c>
      <c r="F23" s="60">
        <v>3300</v>
      </c>
      <c r="G23" s="60">
        <v>3300</v>
      </c>
      <c r="H23" s="22">
        <v>3300</v>
      </c>
      <c r="I23" s="60">
        <v>3300</v>
      </c>
      <c r="J23" s="60">
        <v>3300</v>
      </c>
    </row>
    <row r="24" spans="1:10" x14ac:dyDescent="0.25">
      <c r="A24" s="4"/>
      <c r="B24" s="4" t="s">
        <v>221</v>
      </c>
      <c r="C24" s="4" t="s">
        <v>226</v>
      </c>
      <c r="D24" s="2">
        <v>0</v>
      </c>
      <c r="E24" s="3">
        <v>426.2</v>
      </c>
      <c r="F24" s="60">
        <v>0</v>
      </c>
      <c r="G24" s="60">
        <v>0</v>
      </c>
      <c r="H24" s="22">
        <v>0</v>
      </c>
      <c r="I24" s="60">
        <v>0</v>
      </c>
      <c r="J24" s="60">
        <v>0</v>
      </c>
    </row>
    <row r="25" spans="1:10" x14ac:dyDescent="0.25">
      <c r="A25" s="4"/>
      <c r="B25" s="4" t="s">
        <v>103</v>
      </c>
      <c r="C25" s="4" t="s">
        <v>104</v>
      </c>
      <c r="D25" s="2">
        <v>637</v>
      </c>
      <c r="E25" s="3">
        <v>506</v>
      </c>
      <c r="F25" s="60">
        <v>500</v>
      </c>
      <c r="G25" s="60">
        <v>500</v>
      </c>
      <c r="H25" s="22">
        <v>500</v>
      </c>
      <c r="I25" s="60">
        <v>500</v>
      </c>
      <c r="J25" s="60">
        <v>500</v>
      </c>
    </row>
    <row r="26" spans="1:10" x14ac:dyDescent="0.25">
      <c r="A26" s="4"/>
      <c r="B26" s="4" t="s">
        <v>222</v>
      </c>
      <c r="C26" s="4" t="s">
        <v>223</v>
      </c>
      <c r="D26" s="2">
        <v>0</v>
      </c>
      <c r="E26" s="3">
        <v>140</v>
      </c>
      <c r="F26" s="60">
        <v>0</v>
      </c>
      <c r="G26" s="60">
        <v>0</v>
      </c>
      <c r="H26" s="22">
        <v>0</v>
      </c>
      <c r="I26" s="60">
        <v>0</v>
      </c>
      <c r="J26" s="60">
        <v>0</v>
      </c>
    </row>
    <row r="27" spans="1:10" x14ac:dyDescent="0.25">
      <c r="A27" s="4"/>
      <c r="B27" s="4" t="s">
        <v>113</v>
      </c>
      <c r="C27" s="4" t="s">
        <v>114</v>
      </c>
      <c r="D27" s="2">
        <v>0</v>
      </c>
      <c r="E27" s="3">
        <v>3808.59</v>
      </c>
      <c r="F27" s="60">
        <v>500</v>
      </c>
      <c r="G27" s="60">
        <v>500</v>
      </c>
      <c r="H27" s="22">
        <v>500</v>
      </c>
      <c r="I27" s="60">
        <v>500</v>
      </c>
      <c r="J27" s="60">
        <v>500</v>
      </c>
    </row>
    <row r="28" spans="1:10" x14ac:dyDescent="0.25">
      <c r="A28" s="4"/>
      <c r="B28" s="4" t="s">
        <v>105</v>
      </c>
      <c r="C28" s="4" t="s">
        <v>106</v>
      </c>
      <c r="D28" s="2">
        <v>0</v>
      </c>
      <c r="E28" s="3">
        <v>50</v>
      </c>
      <c r="F28" s="60">
        <v>300</v>
      </c>
      <c r="G28" s="60">
        <v>300</v>
      </c>
      <c r="H28" s="22">
        <v>300</v>
      </c>
      <c r="I28" s="60">
        <v>300</v>
      </c>
      <c r="J28" s="60">
        <v>300</v>
      </c>
    </row>
    <row r="29" spans="1:10" x14ac:dyDescent="0.25">
      <c r="A29" s="4"/>
      <c r="B29" s="4" t="s">
        <v>107</v>
      </c>
      <c r="C29" s="4" t="s">
        <v>108</v>
      </c>
      <c r="D29" s="2">
        <v>48691.48</v>
      </c>
      <c r="E29" s="3">
        <v>2429.15</v>
      </c>
      <c r="F29" s="60">
        <v>1500</v>
      </c>
      <c r="G29" s="60">
        <v>1500</v>
      </c>
      <c r="H29" s="22">
        <v>1500</v>
      </c>
      <c r="I29" s="60">
        <v>1500</v>
      </c>
      <c r="J29" s="60">
        <v>1500</v>
      </c>
    </row>
    <row r="30" spans="1:10" x14ac:dyDescent="0.25">
      <c r="A30" s="4"/>
      <c r="B30" s="7" t="s">
        <v>225</v>
      </c>
      <c r="C30" s="7" t="s">
        <v>224</v>
      </c>
      <c r="D30" s="13">
        <v>0</v>
      </c>
      <c r="E30" s="3">
        <v>2305.16</v>
      </c>
      <c r="F30" s="72">
        <v>0</v>
      </c>
      <c r="G30" s="72">
        <v>0</v>
      </c>
      <c r="H30" s="90">
        <v>0</v>
      </c>
      <c r="I30" s="72">
        <v>0</v>
      </c>
      <c r="J30" s="72">
        <v>0</v>
      </c>
    </row>
    <row r="31" spans="1:10" x14ac:dyDescent="0.25">
      <c r="A31" s="11"/>
      <c r="B31" s="69"/>
      <c r="C31" s="70" t="s">
        <v>48</v>
      </c>
      <c r="D31" s="71">
        <f t="shared" ref="D31:J31" si="15">SUM(D18:D30)</f>
        <v>94165.260000000009</v>
      </c>
      <c r="E31" s="71">
        <f t="shared" si="15"/>
        <v>55712.06</v>
      </c>
      <c r="F31" s="71">
        <f t="shared" si="15"/>
        <v>50593</v>
      </c>
      <c r="G31" s="71">
        <f t="shared" si="15"/>
        <v>50593</v>
      </c>
      <c r="H31" s="71">
        <f t="shared" si="15"/>
        <v>56314</v>
      </c>
      <c r="I31" s="71">
        <f t="shared" si="15"/>
        <v>56314</v>
      </c>
      <c r="J31" s="71">
        <f t="shared" si="15"/>
        <v>56314</v>
      </c>
    </row>
    <row r="32" spans="1:10" x14ac:dyDescent="0.25">
      <c r="A32" s="4"/>
      <c r="B32" s="7"/>
      <c r="C32" s="43"/>
      <c r="D32" s="10"/>
      <c r="E32" s="10"/>
      <c r="F32" s="10"/>
      <c r="G32" s="10"/>
      <c r="H32" s="10"/>
      <c r="I32" s="10"/>
      <c r="J32" s="10"/>
    </row>
    <row r="33" spans="1:10" x14ac:dyDescent="0.25">
      <c r="A33" s="4"/>
      <c r="B33" s="4"/>
      <c r="C33" s="40" t="s">
        <v>31</v>
      </c>
      <c r="D33" s="2"/>
      <c r="E33" s="2"/>
      <c r="F33" s="2"/>
      <c r="G33" s="2"/>
      <c r="H33" s="3"/>
      <c r="I33" s="3"/>
      <c r="J33" s="3"/>
    </row>
    <row r="34" spans="1:10" x14ac:dyDescent="0.25">
      <c r="A34" s="4"/>
      <c r="B34" s="4" t="s">
        <v>109</v>
      </c>
      <c r="C34" s="4" t="s">
        <v>110</v>
      </c>
      <c r="D34" s="2">
        <v>0</v>
      </c>
      <c r="E34" s="2">
        <v>0</v>
      </c>
      <c r="F34" s="88">
        <v>0</v>
      </c>
      <c r="G34" s="88">
        <v>0</v>
      </c>
      <c r="H34" s="74">
        <v>0</v>
      </c>
      <c r="I34" s="8">
        <f>(F34/100*2)+F34</f>
        <v>0</v>
      </c>
      <c r="J34" s="3">
        <v>0</v>
      </c>
    </row>
    <row r="35" spans="1:10" x14ac:dyDescent="0.25">
      <c r="A35" s="4"/>
      <c r="B35" s="4" t="s">
        <v>111</v>
      </c>
      <c r="C35" s="4" t="s">
        <v>112</v>
      </c>
      <c r="D35" s="2">
        <v>0</v>
      </c>
      <c r="E35" s="2">
        <v>0</v>
      </c>
      <c r="F35" s="88">
        <v>5000</v>
      </c>
      <c r="G35" s="88">
        <v>5000</v>
      </c>
      <c r="H35" s="74">
        <v>0</v>
      </c>
      <c r="I35" s="8">
        <v>5000</v>
      </c>
      <c r="J35" s="3">
        <v>5000</v>
      </c>
    </row>
    <row r="36" spans="1:10" x14ac:dyDescent="0.25">
      <c r="A36" s="11"/>
      <c r="B36" s="44"/>
      <c r="C36" s="44" t="s">
        <v>31</v>
      </c>
      <c r="D36" s="24">
        <f>SUM(D34:D35)</f>
        <v>0</v>
      </c>
      <c r="E36" s="24">
        <f>SUM(E34:E35)</f>
        <v>0</v>
      </c>
      <c r="F36" s="24">
        <f>SUM(F34:F35)</f>
        <v>5000</v>
      </c>
      <c r="G36" s="24">
        <f>SUM(G34:G35)</f>
        <v>5000</v>
      </c>
      <c r="H36" s="24">
        <f>SUM(H34:H35)</f>
        <v>0</v>
      </c>
      <c r="I36" s="24">
        <f t="shared" ref="I36:J36" si="16">SUM(I34:I35)</f>
        <v>5000</v>
      </c>
      <c r="J36" s="24">
        <f t="shared" si="16"/>
        <v>5000</v>
      </c>
    </row>
    <row r="37" spans="1:10" x14ac:dyDescent="0.25">
      <c r="A37" s="4"/>
      <c r="B37" s="4"/>
      <c r="C37" s="40" t="s">
        <v>32</v>
      </c>
      <c r="D37" s="31"/>
      <c r="E37" s="31"/>
      <c r="F37" s="31"/>
      <c r="G37" s="31"/>
      <c r="H37" s="68"/>
      <c r="I37" s="6"/>
      <c r="J37" s="6"/>
    </row>
    <row r="38" spans="1:10" x14ac:dyDescent="0.25">
      <c r="A38" s="4"/>
      <c r="B38" s="5" t="s">
        <v>4</v>
      </c>
      <c r="C38" s="5" t="s">
        <v>61</v>
      </c>
      <c r="D38" s="31">
        <v>2024.57</v>
      </c>
      <c r="E38" s="31"/>
      <c r="F38" s="96">
        <v>0</v>
      </c>
      <c r="G38" s="96">
        <v>0</v>
      </c>
      <c r="H38" s="99">
        <v>25000</v>
      </c>
      <c r="I38" s="31">
        <v>25000</v>
      </c>
      <c r="J38" s="31">
        <v>25000</v>
      </c>
    </row>
    <row r="39" spans="1:10" x14ac:dyDescent="0.25">
      <c r="A39" s="4"/>
      <c r="B39" s="5" t="s">
        <v>199</v>
      </c>
      <c r="C39" s="5" t="s">
        <v>200</v>
      </c>
      <c r="D39" s="31">
        <v>0</v>
      </c>
      <c r="E39" s="31">
        <v>0</v>
      </c>
      <c r="F39" s="94">
        <v>0</v>
      </c>
      <c r="G39" s="89">
        <v>0</v>
      </c>
      <c r="H39" s="91">
        <v>0</v>
      </c>
      <c r="I39" s="31">
        <v>0</v>
      </c>
      <c r="J39" s="31">
        <v>0</v>
      </c>
    </row>
    <row r="40" spans="1:10" x14ac:dyDescent="0.25">
      <c r="A40" s="11"/>
      <c r="B40" s="44"/>
      <c r="C40" s="44" t="s">
        <v>32</v>
      </c>
      <c r="D40" s="12">
        <f>SUM(D38:D38)</f>
        <v>2024.57</v>
      </c>
      <c r="E40" s="12">
        <f>SUM(E38:E38)</f>
        <v>0</v>
      </c>
      <c r="F40" s="12">
        <f t="shared" ref="F40:J40" si="17">SUM(F38:F38)</f>
        <v>0</v>
      </c>
      <c r="G40" s="12">
        <f t="shared" ref="G40:H40" si="18">SUM(G38:G38)</f>
        <v>0</v>
      </c>
      <c r="H40" s="12">
        <f t="shared" si="18"/>
        <v>25000</v>
      </c>
      <c r="I40" s="12">
        <f t="shared" si="17"/>
        <v>25000</v>
      </c>
      <c r="J40" s="12">
        <f t="shared" si="17"/>
        <v>25000</v>
      </c>
    </row>
    <row r="41" spans="1:10" x14ac:dyDescent="0.25">
      <c r="A41" s="1"/>
      <c r="B41" s="16"/>
      <c r="C41" s="16"/>
      <c r="D41" s="14"/>
      <c r="E41" s="92"/>
      <c r="G41" s="14"/>
      <c r="H41" s="15"/>
      <c r="I41" s="15"/>
      <c r="J41" s="15"/>
    </row>
    <row r="42" spans="1:10" ht="15.75" x14ac:dyDescent="0.25">
      <c r="A42" s="25" t="s">
        <v>2</v>
      </c>
      <c r="B42" s="25" t="s">
        <v>2</v>
      </c>
      <c r="C42" s="26" t="s">
        <v>49</v>
      </c>
      <c r="D42" s="27">
        <f>D31+D36+D40</f>
        <v>96189.830000000016</v>
      </c>
      <c r="E42" s="27">
        <f t="shared" ref="E42:J42" si="19">E31+E36+E40</f>
        <v>55712.06</v>
      </c>
      <c r="F42" s="27">
        <f t="shared" si="19"/>
        <v>55593</v>
      </c>
      <c r="G42" s="27">
        <f t="shared" si="19"/>
        <v>55593</v>
      </c>
      <c r="H42" s="27">
        <f t="shared" si="19"/>
        <v>81314</v>
      </c>
      <c r="I42" s="27">
        <f t="shared" si="19"/>
        <v>86314</v>
      </c>
      <c r="J42" s="27">
        <f t="shared" si="19"/>
        <v>86314</v>
      </c>
    </row>
    <row r="43" spans="1:10" x14ac:dyDescent="0.25">
      <c r="B43" s="18"/>
      <c r="C43" s="18"/>
      <c r="D43" s="15"/>
      <c r="E43" s="15"/>
      <c r="F43" s="15"/>
      <c r="G43" s="15"/>
      <c r="H43" s="15"/>
    </row>
    <row r="44" spans="1:10" x14ac:dyDescent="0.25">
      <c r="D44" s="19"/>
      <c r="E44" s="19"/>
      <c r="F44" s="19"/>
      <c r="G44" s="19"/>
      <c r="H44" s="19"/>
    </row>
    <row r="45" spans="1:10" ht="18.75" x14ac:dyDescent="0.3">
      <c r="A45" s="108" t="s">
        <v>33</v>
      </c>
      <c r="B45" s="109"/>
      <c r="C45" s="109"/>
      <c r="D45" s="109"/>
      <c r="E45" s="109"/>
      <c r="F45" s="109"/>
      <c r="G45" s="109"/>
      <c r="H45" s="109"/>
      <c r="I45" s="109"/>
      <c r="J45" s="110"/>
    </row>
    <row r="46" spans="1:10" x14ac:dyDescent="0.25">
      <c r="A46" s="4" t="s">
        <v>2</v>
      </c>
      <c r="B46" s="4" t="s">
        <v>2</v>
      </c>
      <c r="C46" s="40" t="s">
        <v>66</v>
      </c>
      <c r="D46" s="3"/>
      <c r="E46" s="3"/>
      <c r="F46" s="3"/>
      <c r="G46" s="3"/>
      <c r="H46" s="3"/>
      <c r="I46" s="23"/>
      <c r="J46" s="23"/>
    </row>
    <row r="47" spans="1:10" x14ac:dyDescent="0.25">
      <c r="A47" s="5" t="s">
        <v>2</v>
      </c>
      <c r="B47" s="7" t="s">
        <v>5</v>
      </c>
      <c r="C47" s="7" t="s">
        <v>62</v>
      </c>
      <c r="D47" s="13">
        <v>14628.16</v>
      </c>
      <c r="E47" s="3">
        <v>10486.22</v>
      </c>
      <c r="F47" s="88">
        <v>9000</v>
      </c>
      <c r="G47" s="88">
        <v>9000</v>
      </c>
      <c r="H47" s="74">
        <v>10980</v>
      </c>
      <c r="I47" s="88">
        <v>10980</v>
      </c>
      <c r="J47" s="88">
        <v>10980</v>
      </c>
    </row>
    <row r="48" spans="1:10" x14ac:dyDescent="0.25">
      <c r="A48" s="9" t="s">
        <v>2</v>
      </c>
      <c r="B48" s="4" t="s">
        <v>6</v>
      </c>
      <c r="C48" s="4" t="s">
        <v>63</v>
      </c>
      <c r="D48" s="2">
        <v>0</v>
      </c>
      <c r="E48" s="3">
        <v>0</v>
      </c>
      <c r="F48" s="88">
        <v>500</v>
      </c>
      <c r="G48" s="88">
        <v>500</v>
      </c>
      <c r="H48" s="74">
        <v>1830</v>
      </c>
      <c r="I48" s="88">
        <v>1830</v>
      </c>
      <c r="J48" s="88">
        <v>1830</v>
      </c>
    </row>
    <row r="49" spans="1:10" x14ac:dyDescent="0.25">
      <c r="A49" s="9" t="s">
        <v>2</v>
      </c>
      <c r="B49" s="4" t="s">
        <v>7</v>
      </c>
      <c r="C49" s="4" t="s">
        <v>64</v>
      </c>
      <c r="D49" s="2">
        <v>1391.16</v>
      </c>
      <c r="E49" s="3">
        <v>918.3</v>
      </c>
      <c r="F49" s="88">
        <v>1250</v>
      </c>
      <c r="G49" s="88">
        <v>1250</v>
      </c>
      <c r="H49" s="74">
        <v>1500</v>
      </c>
      <c r="I49" s="88">
        <v>1500</v>
      </c>
      <c r="J49" s="88">
        <v>1500</v>
      </c>
    </row>
    <row r="50" spans="1:10" x14ac:dyDescent="0.25">
      <c r="A50" s="9" t="s">
        <v>2</v>
      </c>
      <c r="B50" s="4" t="s">
        <v>8</v>
      </c>
      <c r="C50" s="4" t="s">
        <v>21</v>
      </c>
      <c r="D50" s="2">
        <v>42</v>
      </c>
      <c r="E50" s="3">
        <v>98.8</v>
      </c>
      <c r="F50" s="88">
        <v>375</v>
      </c>
      <c r="G50" s="88">
        <v>375</v>
      </c>
      <c r="H50" s="74">
        <v>450</v>
      </c>
      <c r="I50" s="88">
        <v>450</v>
      </c>
      <c r="J50" s="88">
        <v>450</v>
      </c>
    </row>
    <row r="51" spans="1:10" x14ac:dyDescent="0.25">
      <c r="A51" s="9" t="s">
        <v>2</v>
      </c>
      <c r="B51" s="4" t="s">
        <v>115</v>
      </c>
      <c r="C51" s="4" t="s">
        <v>120</v>
      </c>
      <c r="D51" s="2">
        <v>209.51</v>
      </c>
      <c r="E51" s="3">
        <v>115.5</v>
      </c>
      <c r="F51" s="88">
        <v>250</v>
      </c>
      <c r="G51" s="88">
        <v>250</v>
      </c>
      <c r="H51" s="74">
        <v>300</v>
      </c>
      <c r="I51" s="88">
        <v>300</v>
      </c>
      <c r="J51" s="88">
        <v>300</v>
      </c>
    </row>
    <row r="52" spans="1:10" x14ac:dyDescent="0.25">
      <c r="A52" s="9" t="s">
        <v>2</v>
      </c>
      <c r="B52" s="4" t="s">
        <v>116</v>
      </c>
      <c r="C52" s="4" t="s">
        <v>122</v>
      </c>
      <c r="D52" s="2">
        <v>2343.27</v>
      </c>
      <c r="E52" s="3">
        <v>2023.55</v>
      </c>
      <c r="F52" s="88">
        <v>2250</v>
      </c>
      <c r="G52" s="88">
        <v>2250</v>
      </c>
      <c r="H52" s="74">
        <v>2700</v>
      </c>
      <c r="I52" s="88">
        <v>2700</v>
      </c>
      <c r="J52" s="88">
        <v>2700</v>
      </c>
    </row>
    <row r="53" spans="1:10" x14ac:dyDescent="0.25">
      <c r="A53" s="9"/>
      <c r="B53" s="4" t="s">
        <v>117</v>
      </c>
      <c r="C53" s="4" t="s">
        <v>121</v>
      </c>
      <c r="D53" s="2">
        <v>136.59</v>
      </c>
      <c r="E53" s="3">
        <v>115.13</v>
      </c>
      <c r="F53" s="88">
        <v>125</v>
      </c>
      <c r="G53" s="88">
        <v>125</v>
      </c>
      <c r="H53" s="74">
        <v>150</v>
      </c>
      <c r="I53" s="88">
        <v>150</v>
      </c>
      <c r="J53" s="88">
        <v>150</v>
      </c>
    </row>
    <row r="54" spans="1:10" x14ac:dyDescent="0.25">
      <c r="A54" s="9"/>
      <c r="B54" s="4" t="s">
        <v>118</v>
      </c>
      <c r="C54" s="4" t="s">
        <v>123</v>
      </c>
      <c r="D54" s="2">
        <v>365.45</v>
      </c>
      <c r="E54" s="3">
        <v>169.65</v>
      </c>
      <c r="F54" s="88">
        <v>500</v>
      </c>
      <c r="G54" s="88">
        <v>500</v>
      </c>
      <c r="H54" s="74">
        <v>500</v>
      </c>
      <c r="I54" s="88">
        <v>500</v>
      </c>
      <c r="J54" s="88">
        <v>500</v>
      </c>
    </row>
    <row r="55" spans="1:10" x14ac:dyDescent="0.25">
      <c r="A55" s="9"/>
      <c r="B55" s="4" t="s">
        <v>191</v>
      </c>
      <c r="C55" s="4" t="s">
        <v>182</v>
      </c>
      <c r="D55" s="2">
        <v>100.65</v>
      </c>
      <c r="E55" s="3">
        <v>0</v>
      </c>
      <c r="F55" s="88">
        <v>250</v>
      </c>
      <c r="G55" s="88">
        <v>250</v>
      </c>
      <c r="H55" s="74">
        <v>300</v>
      </c>
      <c r="I55" s="88">
        <v>300</v>
      </c>
      <c r="J55" s="88">
        <v>300</v>
      </c>
    </row>
    <row r="56" spans="1:10" x14ac:dyDescent="0.25">
      <c r="A56" s="9"/>
      <c r="B56" s="4" t="s">
        <v>119</v>
      </c>
      <c r="C56" s="4" t="s">
        <v>124</v>
      </c>
      <c r="D56" s="2">
        <v>811.47</v>
      </c>
      <c r="E56" s="3">
        <v>686.26</v>
      </c>
      <c r="F56" s="88">
        <v>750</v>
      </c>
      <c r="G56" s="88">
        <v>750</v>
      </c>
      <c r="H56" s="74">
        <v>900</v>
      </c>
      <c r="I56" s="88">
        <v>900</v>
      </c>
      <c r="J56" s="88">
        <v>900</v>
      </c>
    </row>
    <row r="57" spans="1:10" x14ac:dyDescent="0.25">
      <c r="A57" s="9" t="s">
        <v>2</v>
      </c>
      <c r="B57" s="4" t="s">
        <v>125</v>
      </c>
      <c r="C57" s="4" t="s">
        <v>65</v>
      </c>
      <c r="D57" s="2">
        <v>707.32</v>
      </c>
      <c r="E57" s="3">
        <v>594.58000000000004</v>
      </c>
      <c r="F57" s="88">
        <v>1250</v>
      </c>
      <c r="G57" s="88">
        <v>1250</v>
      </c>
      <c r="H57" s="74">
        <v>1250</v>
      </c>
      <c r="I57" s="88">
        <v>1250</v>
      </c>
      <c r="J57" s="88">
        <v>1250</v>
      </c>
    </row>
    <row r="58" spans="1:10" x14ac:dyDescent="0.25">
      <c r="A58" s="9" t="s">
        <v>2</v>
      </c>
      <c r="B58" s="4" t="s">
        <v>126</v>
      </c>
      <c r="C58" s="4" t="s">
        <v>24</v>
      </c>
      <c r="D58" s="2">
        <v>9654.5499999999993</v>
      </c>
      <c r="E58" s="3">
        <v>3797.38</v>
      </c>
      <c r="F58" s="88">
        <v>8000</v>
      </c>
      <c r="G58" s="88">
        <v>8000</v>
      </c>
      <c r="H58" s="74">
        <v>8000</v>
      </c>
      <c r="I58" s="88">
        <v>8000</v>
      </c>
      <c r="J58" s="88">
        <v>8000</v>
      </c>
    </row>
    <row r="59" spans="1:10" x14ac:dyDescent="0.25">
      <c r="A59" s="9"/>
      <c r="B59" s="4" t="s">
        <v>127</v>
      </c>
      <c r="C59" s="4" t="s">
        <v>128</v>
      </c>
      <c r="D59" s="2">
        <v>16.079999999999998</v>
      </c>
      <c r="E59" s="3">
        <v>3.66</v>
      </c>
      <c r="F59" s="88">
        <v>150</v>
      </c>
      <c r="G59" s="88">
        <v>150</v>
      </c>
      <c r="H59" s="74">
        <v>150</v>
      </c>
      <c r="I59" s="88">
        <v>150</v>
      </c>
      <c r="J59" s="88">
        <v>150</v>
      </c>
    </row>
    <row r="60" spans="1:10" x14ac:dyDescent="0.25">
      <c r="A60" s="9"/>
      <c r="B60" s="4" t="s">
        <v>129</v>
      </c>
      <c r="C60" s="4" t="s">
        <v>130</v>
      </c>
      <c r="D60" s="2">
        <v>103.15</v>
      </c>
      <c r="E60" s="3">
        <v>98.1</v>
      </c>
      <c r="F60" s="88">
        <v>500</v>
      </c>
      <c r="G60" s="88">
        <v>500</v>
      </c>
      <c r="H60" s="74">
        <v>500</v>
      </c>
      <c r="I60" s="88">
        <v>500</v>
      </c>
      <c r="J60" s="88">
        <v>500</v>
      </c>
    </row>
    <row r="61" spans="1:10" x14ac:dyDescent="0.25">
      <c r="A61" s="9"/>
      <c r="B61" s="4" t="s">
        <v>131</v>
      </c>
      <c r="C61" s="4" t="s">
        <v>132</v>
      </c>
      <c r="D61" s="2">
        <v>309.08999999999997</v>
      </c>
      <c r="E61" s="3">
        <v>563.1</v>
      </c>
      <c r="F61" s="88">
        <v>200</v>
      </c>
      <c r="G61" s="88">
        <v>200</v>
      </c>
      <c r="H61" s="74">
        <v>200</v>
      </c>
      <c r="I61" s="88">
        <v>200</v>
      </c>
      <c r="J61" s="88">
        <v>200</v>
      </c>
    </row>
    <row r="62" spans="1:10" x14ac:dyDescent="0.25">
      <c r="A62" s="9"/>
      <c r="B62" s="4" t="s">
        <v>170</v>
      </c>
      <c r="C62" s="4" t="s">
        <v>171</v>
      </c>
      <c r="D62" s="2">
        <v>794.17</v>
      </c>
      <c r="E62" s="3">
        <v>1021.84</v>
      </c>
      <c r="F62" s="88">
        <v>900</v>
      </c>
      <c r="G62" s="88">
        <v>900</v>
      </c>
      <c r="H62" s="74">
        <v>900</v>
      </c>
      <c r="I62" s="88">
        <v>900</v>
      </c>
      <c r="J62" s="88">
        <v>900</v>
      </c>
    </row>
    <row r="63" spans="1:10" x14ac:dyDescent="0.25">
      <c r="A63" s="9"/>
      <c r="B63" s="4" t="s">
        <v>183</v>
      </c>
      <c r="C63" s="4" t="s">
        <v>10</v>
      </c>
      <c r="D63" s="2">
        <v>0</v>
      </c>
      <c r="E63" s="3">
        <v>0</v>
      </c>
      <c r="F63" s="88">
        <v>0</v>
      </c>
      <c r="G63" s="88">
        <v>0</v>
      </c>
      <c r="H63" s="74">
        <v>0</v>
      </c>
      <c r="I63" s="88">
        <v>0</v>
      </c>
      <c r="J63" s="88">
        <v>0</v>
      </c>
    </row>
    <row r="64" spans="1:10" x14ac:dyDescent="0.25">
      <c r="A64" s="9"/>
      <c r="B64" s="4" t="s">
        <v>185</v>
      </c>
      <c r="C64" s="4" t="s">
        <v>91</v>
      </c>
      <c r="D64" s="2">
        <v>0</v>
      </c>
      <c r="E64" s="3">
        <v>416.5</v>
      </c>
      <c r="F64" s="88">
        <v>0</v>
      </c>
      <c r="G64" s="88">
        <v>0</v>
      </c>
      <c r="H64" s="74">
        <v>1000</v>
      </c>
      <c r="I64" s="88">
        <v>1000</v>
      </c>
      <c r="J64" s="88">
        <v>1000</v>
      </c>
    </row>
    <row r="65" spans="1:10" x14ac:dyDescent="0.25">
      <c r="A65" s="9" t="s">
        <v>2</v>
      </c>
      <c r="B65" s="4" t="s">
        <v>133</v>
      </c>
      <c r="C65" s="4" t="s">
        <v>11</v>
      </c>
      <c r="D65" s="2">
        <v>1319.76</v>
      </c>
      <c r="E65" s="3">
        <v>3282.84</v>
      </c>
      <c r="F65" s="88">
        <v>500</v>
      </c>
      <c r="G65" s="88">
        <v>500</v>
      </c>
      <c r="H65" s="74">
        <v>500</v>
      </c>
      <c r="I65" s="88">
        <v>500</v>
      </c>
      <c r="J65" s="88">
        <v>500</v>
      </c>
    </row>
    <row r="66" spans="1:10" x14ac:dyDescent="0.25">
      <c r="A66" s="9"/>
      <c r="B66" s="4" t="s">
        <v>134</v>
      </c>
      <c r="C66" s="4" t="s">
        <v>135</v>
      </c>
      <c r="D66" s="2">
        <v>0</v>
      </c>
      <c r="E66" s="104">
        <v>308.60000000000002</v>
      </c>
      <c r="F66" s="88">
        <v>125</v>
      </c>
      <c r="G66" s="88">
        <v>125</v>
      </c>
      <c r="H66" s="74">
        <v>125</v>
      </c>
      <c r="I66" s="88">
        <v>125</v>
      </c>
      <c r="J66" s="88">
        <v>125</v>
      </c>
    </row>
    <row r="67" spans="1:10" x14ac:dyDescent="0.25">
      <c r="A67" s="9"/>
      <c r="B67" s="4" t="s">
        <v>157</v>
      </c>
      <c r="C67" s="100" t="s">
        <v>172</v>
      </c>
      <c r="D67" s="2">
        <v>0</v>
      </c>
      <c r="E67" s="104">
        <v>340.21</v>
      </c>
      <c r="F67" s="88">
        <v>0</v>
      </c>
      <c r="G67" s="88">
        <v>0</v>
      </c>
      <c r="H67" s="74">
        <v>0</v>
      </c>
      <c r="I67" s="88">
        <v>0</v>
      </c>
      <c r="J67" s="88">
        <v>0</v>
      </c>
    </row>
    <row r="68" spans="1:10" x14ac:dyDescent="0.25">
      <c r="A68" s="9"/>
      <c r="B68" s="4" t="s">
        <v>136</v>
      </c>
      <c r="C68" s="4" t="s">
        <v>12</v>
      </c>
      <c r="D68" s="2">
        <v>231.05</v>
      </c>
      <c r="E68" s="3">
        <v>0</v>
      </c>
      <c r="F68" s="88">
        <v>625</v>
      </c>
      <c r="G68" s="88">
        <v>625</v>
      </c>
      <c r="H68" s="74">
        <v>625</v>
      </c>
      <c r="I68" s="88">
        <v>625</v>
      </c>
      <c r="J68" s="88">
        <v>625</v>
      </c>
    </row>
    <row r="69" spans="1:10" x14ac:dyDescent="0.25">
      <c r="A69" s="9" t="s">
        <v>2</v>
      </c>
      <c r="B69" s="4" t="s">
        <v>137</v>
      </c>
      <c r="C69" s="4" t="s">
        <v>138</v>
      </c>
      <c r="D69" s="2">
        <v>15.67</v>
      </c>
      <c r="E69" s="3">
        <v>0</v>
      </c>
      <c r="F69" s="88">
        <v>50</v>
      </c>
      <c r="G69" s="88">
        <v>50</v>
      </c>
      <c r="H69" s="74">
        <v>150</v>
      </c>
      <c r="I69" s="88">
        <v>150</v>
      </c>
      <c r="J69" s="88">
        <v>150</v>
      </c>
    </row>
    <row r="70" spans="1:10" x14ac:dyDescent="0.25">
      <c r="A70" s="9"/>
      <c r="B70" s="4" t="s">
        <v>158</v>
      </c>
      <c r="C70" s="4" t="s">
        <v>184</v>
      </c>
      <c r="D70" s="2">
        <v>0</v>
      </c>
      <c r="E70" s="3">
        <v>0</v>
      </c>
      <c r="F70" s="88">
        <v>250</v>
      </c>
      <c r="G70" s="88">
        <v>250</v>
      </c>
      <c r="H70" s="74">
        <v>500</v>
      </c>
      <c r="I70" s="88">
        <v>500</v>
      </c>
      <c r="J70" s="88">
        <v>500</v>
      </c>
    </row>
    <row r="71" spans="1:10" x14ac:dyDescent="0.25">
      <c r="A71" s="9" t="s">
        <v>2</v>
      </c>
      <c r="B71" s="4" t="s">
        <v>139</v>
      </c>
      <c r="C71" s="4" t="s">
        <v>140</v>
      </c>
      <c r="D71" s="2">
        <v>0</v>
      </c>
      <c r="E71" s="3">
        <v>0</v>
      </c>
      <c r="F71" s="88">
        <v>1250</v>
      </c>
      <c r="G71" s="88">
        <v>1250</v>
      </c>
      <c r="H71" s="74">
        <v>1250</v>
      </c>
      <c r="I71" s="88">
        <v>1250</v>
      </c>
      <c r="J71" s="88">
        <v>1250</v>
      </c>
    </row>
    <row r="72" spans="1:10" x14ac:dyDescent="0.25">
      <c r="A72" s="9" t="s">
        <v>2</v>
      </c>
      <c r="B72" s="5" t="s">
        <v>141</v>
      </c>
      <c r="C72" s="5" t="s">
        <v>14</v>
      </c>
      <c r="D72" s="31">
        <v>3813.36</v>
      </c>
      <c r="E72" s="3">
        <v>1828.8</v>
      </c>
      <c r="F72" s="88">
        <v>0</v>
      </c>
      <c r="G72" s="88">
        <v>0</v>
      </c>
      <c r="H72" s="74">
        <v>0</v>
      </c>
      <c r="I72" s="88">
        <v>0</v>
      </c>
      <c r="J72" s="88">
        <v>0</v>
      </c>
    </row>
    <row r="73" spans="1:10" x14ac:dyDescent="0.25">
      <c r="A73" s="9"/>
      <c r="B73" s="5" t="s">
        <v>142</v>
      </c>
      <c r="C73" s="5" t="s">
        <v>15</v>
      </c>
      <c r="D73" s="31">
        <v>0</v>
      </c>
      <c r="E73" s="3">
        <v>83.8</v>
      </c>
      <c r="F73" s="88">
        <v>500</v>
      </c>
      <c r="G73" s="88">
        <v>500</v>
      </c>
      <c r="H73" s="74">
        <v>500</v>
      </c>
      <c r="I73" s="88">
        <v>500</v>
      </c>
      <c r="J73" s="88">
        <v>500</v>
      </c>
    </row>
    <row r="74" spans="1:10" x14ac:dyDescent="0.25">
      <c r="A74" s="9"/>
      <c r="B74" s="5" t="s">
        <v>143</v>
      </c>
      <c r="C74" s="5" t="s">
        <v>148</v>
      </c>
      <c r="D74" s="31">
        <v>74.38</v>
      </c>
      <c r="E74" s="3">
        <v>88.1</v>
      </c>
      <c r="F74" s="88">
        <v>0</v>
      </c>
      <c r="G74" s="88">
        <v>0</v>
      </c>
      <c r="H74" s="74">
        <v>0</v>
      </c>
      <c r="I74" s="88">
        <v>0</v>
      </c>
      <c r="J74" s="88">
        <v>0</v>
      </c>
    </row>
    <row r="75" spans="1:10" x14ac:dyDescent="0.25">
      <c r="A75" s="9"/>
      <c r="B75" s="5" t="s">
        <v>144</v>
      </c>
      <c r="C75" s="5" t="s">
        <v>16</v>
      </c>
      <c r="D75" s="31">
        <v>0</v>
      </c>
      <c r="E75" s="3">
        <v>0</v>
      </c>
      <c r="F75" s="88">
        <v>0</v>
      </c>
      <c r="G75" s="88">
        <v>0</v>
      </c>
      <c r="H75" s="74">
        <v>0</v>
      </c>
      <c r="I75" s="88">
        <v>0</v>
      </c>
      <c r="J75" s="88">
        <v>0</v>
      </c>
    </row>
    <row r="76" spans="1:10" x14ac:dyDescent="0.25">
      <c r="A76" s="9"/>
      <c r="B76" s="5" t="s">
        <v>145</v>
      </c>
      <c r="C76" s="5" t="s">
        <v>17</v>
      </c>
      <c r="D76" s="31">
        <v>75.25</v>
      </c>
      <c r="E76" s="3">
        <v>75.25</v>
      </c>
      <c r="F76" s="88">
        <v>100</v>
      </c>
      <c r="G76" s="88">
        <v>100</v>
      </c>
      <c r="H76" s="74">
        <v>100</v>
      </c>
      <c r="I76" s="88">
        <v>100</v>
      </c>
      <c r="J76" s="88">
        <v>100</v>
      </c>
    </row>
    <row r="77" spans="1:10" x14ac:dyDescent="0.25">
      <c r="A77" s="9"/>
      <c r="B77" s="5" t="s">
        <v>146</v>
      </c>
      <c r="C77" s="5" t="s">
        <v>149</v>
      </c>
      <c r="D77" s="31">
        <v>0</v>
      </c>
      <c r="E77" s="3">
        <v>880.12</v>
      </c>
      <c r="F77" s="88">
        <v>750</v>
      </c>
      <c r="G77" s="88">
        <v>750</v>
      </c>
      <c r="H77" s="74">
        <v>750</v>
      </c>
      <c r="I77" s="88">
        <v>750</v>
      </c>
      <c r="J77" s="88">
        <v>750</v>
      </c>
    </row>
    <row r="78" spans="1:10" x14ac:dyDescent="0.25">
      <c r="A78" s="9"/>
      <c r="B78" s="5" t="s">
        <v>147</v>
      </c>
      <c r="C78" s="5" t="s">
        <v>150</v>
      </c>
      <c r="D78" s="31">
        <v>1884.03</v>
      </c>
      <c r="E78" s="3">
        <v>3367.57</v>
      </c>
      <c r="F78" s="88">
        <v>3000</v>
      </c>
      <c r="G78" s="88">
        <v>3000</v>
      </c>
      <c r="H78" s="74">
        <v>3000</v>
      </c>
      <c r="I78" s="88">
        <v>3000</v>
      </c>
      <c r="J78" s="88">
        <v>3000</v>
      </c>
    </row>
    <row r="79" spans="1:10" x14ac:dyDescent="0.25">
      <c r="A79" s="9"/>
      <c r="B79" s="5" t="s">
        <v>173</v>
      </c>
      <c r="C79" s="5" t="s">
        <v>18</v>
      </c>
      <c r="D79" s="31">
        <v>0</v>
      </c>
      <c r="E79" s="3">
        <v>121</v>
      </c>
      <c r="F79" s="88">
        <v>0</v>
      </c>
      <c r="G79" s="88">
        <v>0</v>
      </c>
      <c r="H79" s="74">
        <v>0</v>
      </c>
      <c r="I79" s="88">
        <v>0</v>
      </c>
      <c r="J79" s="88">
        <v>0</v>
      </c>
    </row>
    <row r="80" spans="1:10" x14ac:dyDescent="0.25">
      <c r="A80" s="9"/>
      <c r="B80" s="4" t="s">
        <v>186</v>
      </c>
      <c r="C80" s="4" t="s">
        <v>151</v>
      </c>
      <c r="D80" s="31">
        <v>2141</v>
      </c>
      <c r="E80" s="3">
        <v>50</v>
      </c>
      <c r="F80" s="88">
        <v>2000</v>
      </c>
      <c r="G80" s="88">
        <v>2000</v>
      </c>
      <c r="H80" s="74">
        <v>2000</v>
      </c>
      <c r="I80" s="88">
        <v>2000</v>
      </c>
      <c r="J80" s="88">
        <v>2000</v>
      </c>
    </row>
    <row r="81" spans="1:10" x14ac:dyDescent="0.25">
      <c r="A81" s="9"/>
      <c r="B81" s="4" t="s">
        <v>196</v>
      </c>
      <c r="C81" s="4" t="s">
        <v>197</v>
      </c>
      <c r="D81" s="31">
        <v>174.74</v>
      </c>
      <c r="E81" s="3">
        <v>283.86</v>
      </c>
      <c r="F81" s="88">
        <v>500</v>
      </c>
      <c r="G81" s="88">
        <v>500</v>
      </c>
      <c r="H81" s="74">
        <v>500</v>
      </c>
      <c r="I81" s="88">
        <v>500</v>
      </c>
      <c r="J81" s="88">
        <v>500</v>
      </c>
    </row>
    <row r="82" spans="1:10" x14ac:dyDescent="0.25">
      <c r="A82" s="51" t="s">
        <v>58</v>
      </c>
      <c r="B82" s="66"/>
      <c r="C82" s="51" t="s">
        <v>152</v>
      </c>
      <c r="D82" s="52">
        <f>SUM(D47:D81)</f>
        <v>41341.86</v>
      </c>
      <c r="E82" s="52">
        <f t="shared" ref="E82:J82" si="20">SUM(E47:E81)</f>
        <v>31818.719999999987</v>
      </c>
      <c r="F82" s="52">
        <f t="shared" si="20"/>
        <v>35900</v>
      </c>
      <c r="G82" s="52">
        <f t="shared" si="20"/>
        <v>35900</v>
      </c>
      <c r="H82" s="21">
        <f t="shared" si="20"/>
        <v>41610</v>
      </c>
      <c r="I82" s="52">
        <f t="shared" si="20"/>
        <v>41610</v>
      </c>
      <c r="J82" s="52">
        <f t="shared" si="20"/>
        <v>41610</v>
      </c>
    </row>
    <row r="83" spans="1:10" x14ac:dyDescent="0.25">
      <c r="A83" s="65"/>
      <c r="B83" s="66"/>
      <c r="C83" s="51"/>
      <c r="D83" s="52"/>
      <c r="E83" s="93"/>
      <c r="G83" s="52"/>
      <c r="H83" s="52"/>
      <c r="I83" s="52"/>
      <c r="J83" s="52"/>
    </row>
    <row r="84" spans="1:10" x14ac:dyDescent="0.25">
      <c r="A84" s="9" t="s">
        <v>2</v>
      </c>
      <c r="B84" s="41" t="s">
        <v>143</v>
      </c>
      <c r="C84" s="4" t="s">
        <v>148</v>
      </c>
      <c r="D84" s="2">
        <v>263.8</v>
      </c>
      <c r="E84" s="104">
        <v>275.8</v>
      </c>
      <c r="F84" s="60">
        <v>200</v>
      </c>
      <c r="G84" s="60">
        <v>200</v>
      </c>
      <c r="H84" s="22">
        <v>200</v>
      </c>
      <c r="I84" s="8">
        <v>200</v>
      </c>
      <c r="J84" s="8">
        <v>200</v>
      </c>
    </row>
    <row r="85" spans="1:10" x14ac:dyDescent="0.25">
      <c r="A85" s="51" t="s">
        <v>50</v>
      </c>
      <c r="B85" s="55" t="s">
        <v>2</v>
      </c>
      <c r="C85" s="51" t="s">
        <v>19</v>
      </c>
      <c r="D85" s="52">
        <f>SUM(D84)</f>
        <v>263.8</v>
      </c>
      <c r="E85" s="52">
        <v>275.8</v>
      </c>
      <c r="F85" s="56">
        <f>SUM(F84:F84)</f>
        <v>200</v>
      </c>
      <c r="G85" s="56">
        <f>SUM(G84:G84)</f>
        <v>200</v>
      </c>
      <c r="H85" s="76">
        <f>SUM(H84:H84)</f>
        <v>200</v>
      </c>
      <c r="I85" s="56">
        <f t="shared" ref="I85:J85" si="21">SUM(I84:I84)</f>
        <v>200</v>
      </c>
      <c r="J85" s="56">
        <f t="shared" si="21"/>
        <v>200</v>
      </c>
    </row>
    <row r="86" spans="1:10" x14ac:dyDescent="0.25">
      <c r="A86" s="9"/>
      <c r="B86" s="41"/>
      <c r="C86" s="4"/>
      <c r="D86" s="3"/>
      <c r="E86" s="3"/>
      <c r="F86" s="88"/>
      <c r="G86" s="88"/>
      <c r="H86" s="52"/>
      <c r="I86" s="3"/>
      <c r="J86" s="3"/>
    </row>
    <row r="87" spans="1:10" x14ac:dyDescent="0.25">
      <c r="A87" s="9"/>
      <c r="B87" s="41"/>
      <c r="C87" s="4"/>
      <c r="D87" s="3"/>
      <c r="E87" s="3"/>
      <c r="F87" s="87"/>
      <c r="G87" s="87"/>
      <c r="H87" s="95"/>
      <c r="I87" s="8"/>
      <c r="J87" s="8"/>
    </row>
    <row r="88" spans="1:10" x14ac:dyDescent="0.25">
      <c r="A88" s="9" t="s">
        <v>2</v>
      </c>
      <c r="B88" s="41" t="s">
        <v>5</v>
      </c>
      <c r="C88" s="4" t="s">
        <v>63</v>
      </c>
      <c r="D88" s="87">
        <v>0</v>
      </c>
      <c r="E88" s="87">
        <v>115.81</v>
      </c>
      <c r="F88" s="87">
        <v>0</v>
      </c>
      <c r="G88" s="87">
        <v>0</v>
      </c>
      <c r="H88" s="73">
        <v>0</v>
      </c>
      <c r="I88" s="8">
        <v>0</v>
      </c>
      <c r="J88" s="8">
        <v>0</v>
      </c>
    </row>
    <row r="89" spans="1:10" x14ac:dyDescent="0.25">
      <c r="A89" s="9"/>
      <c r="B89" s="41" t="s">
        <v>174</v>
      </c>
      <c r="C89" s="4" t="s">
        <v>175</v>
      </c>
      <c r="D89" s="87">
        <v>119.68</v>
      </c>
      <c r="E89" s="87">
        <v>476.82</v>
      </c>
      <c r="F89" s="87">
        <v>0</v>
      </c>
      <c r="G89" s="87">
        <v>0</v>
      </c>
      <c r="H89" s="73">
        <v>0</v>
      </c>
      <c r="I89" s="8">
        <v>0</v>
      </c>
      <c r="J89" s="2">
        <v>0</v>
      </c>
    </row>
    <row r="90" spans="1:10" x14ac:dyDescent="0.25">
      <c r="A90" s="9" t="s">
        <v>2</v>
      </c>
      <c r="B90" s="41" t="s">
        <v>126</v>
      </c>
      <c r="C90" s="4" t="s">
        <v>24</v>
      </c>
      <c r="D90" s="87">
        <v>0</v>
      </c>
      <c r="E90" s="87">
        <v>0</v>
      </c>
      <c r="F90" s="87">
        <v>0</v>
      </c>
      <c r="G90" s="87">
        <v>0</v>
      </c>
      <c r="H90" s="73">
        <v>0</v>
      </c>
      <c r="I90" s="8">
        <v>0</v>
      </c>
      <c r="J90" s="2">
        <v>0</v>
      </c>
    </row>
    <row r="91" spans="1:10" x14ac:dyDescent="0.25">
      <c r="A91" s="9" t="s">
        <v>2</v>
      </c>
      <c r="B91" s="41" t="s">
        <v>129</v>
      </c>
      <c r="C91" s="4" t="s">
        <v>130</v>
      </c>
      <c r="D91" s="87">
        <v>0</v>
      </c>
      <c r="E91" s="87">
        <v>0</v>
      </c>
      <c r="F91" s="87">
        <v>0</v>
      </c>
      <c r="G91" s="87">
        <v>0</v>
      </c>
      <c r="H91" s="73">
        <v>0</v>
      </c>
      <c r="I91" s="8">
        <v>0</v>
      </c>
      <c r="J91" s="2">
        <v>0</v>
      </c>
    </row>
    <row r="92" spans="1:10" x14ac:dyDescent="0.25">
      <c r="A92" s="9"/>
      <c r="B92" s="41" t="s">
        <v>170</v>
      </c>
      <c r="C92" s="4" t="s">
        <v>171</v>
      </c>
      <c r="D92" s="87">
        <v>0</v>
      </c>
      <c r="E92" s="87">
        <v>0</v>
      </c>
      <c r="F92" s="87">
        <v>0</v>
      </c>
      <c r="G92" s="87">
        <v>0</v>
      </c>
      <c r="H92" s="73">
        <v>0</v>
      </c>
      <c r="I92" s="8">
        <v>0</v>
      </c>
      <c r="J92" s="2">
        <v>0</v>
      </c>
    </row>
    <row r="93" spans="1:10" x14ac:dyDescent="0.25">
      <c r="A93" s="9"/>
      <c r="B93" s="41" t="s">
        <v>133</v>
      </c>
      <c r="C93" s="4" t="s">
        <v>11</v>
      </c>
      <c r="D93" s="87">
        <v>56.05</v>
      </c>
      <c r="E93" s="87">
        <v>33.18</v>
      </c>
      <c r="F93" s="87">
        <v>0</v>
      </c>
      <c r="G93" s="87">
        <v>0</v>
      </c>
      <c r="H93" s="73">
        <v>0</v>
      </c>
      <c r="I93" s="8">
        <v>0</v>
      </c>
      <c r="J93" s="2">
        <v>0</v>
      </c>
    </row>
    <row r="94" spans="1:10" x14ac:dyDescent="0.25">
      <c r="A94" s="9"/>
      <c r="B94" s="41" t="s">
        <v>136</v>
      </c>
      <c r="C94" s="4" t="s">
        <v>12</v>
      </c>
      <c r="D94" s="87">
        <v>39.15</v>
      </c>
      <c r="E94" s="87">
        <v>68.650000000000006</v>
      </c>
      <c r="F94" s="87">
        <v>0</v>
      </c>
      <c r="G94" s="87">
        <v>0</v>
      </c>
      <c r="H94" s="73">
        <v>0</v>
      </c>
      <c r="I94" s="8">
        <v>0</v>
      </c>
      <c r="J94" s="2">
        <v>0</v>
      </c>
    </row>
    <row r="95" spans="1:10" x14ac:dyDescent="0.25">
      <c r="A95" s="9" t="s">
        <v>2</v>
      </c>
      <c r="B95" s="41" t="s">
        <v>154</v>
      </c>
      <c r="C95" s="4" t="s">
        <v>65</v>
      </c>
      <c r="D95" s="87">
        <v>115.2</v>
      </c>
      <c r="E95" s="87">
        <v>135.80000000000001</v>
      </c>
      <c r="F95" s="87">
        <v>0</v>
      </c>
      <c r="G95" s="87">
        <v>0</v>
      </c>
      <c r="H95" s="73">
        <v>0</v>
      </c>
      <c r="I95" s="2">
        <v>0</v>
      </c>
      <c r="J95" s="2">
        <v>0</v>
      </c>
    </row>
    <row r="96" spans="1:10" x14ac:dyDescent="0.25">
      <c r="A96" s="9" t="s">
        <v>2</v>
      </c>
      <c r="B96" s="41" t="s">
        <v>144</v>
      </c>
      <c r="C96" s="4" t="s">
        <v>16</v>
      </c>
      <c r="D96" s="60">
        <v>272.2</v>
      </c>
      <c r="E96" s="60">
        <v>0</v>
      </c>
      <c r="F96" s="60">
        <v>0</v>
      </c>
      <c r="G96" s="60">
        <v>0</v>
      </c>
      <c r="H96" s="22">
        <v>0</v>
      </c>
      <c r="I96" s="2">
        <v>0</v>
      </c>
      <c r="J96" s="2">
        <v>0</v>
      </c>
    </row>
    <row r="97" spans="1:10" x14ac:dyDescent="0.25">
      <c r="A97" s="9" t="s">
        <v>2</v>
      </c>
      <c r="B97" s="41" t="s">
        <v>146</v>
      </c>
      <c r="C97" s="4" t="s">
        <v>149</v>
      </c>
      <c r="D97" s="60">
        <v>610.92999999999995</v>
      </c>
      <c r="E97" s="60">
        <v>2140.87</v>
      </c>
      <c r="F97" s="60">
        <v>0</v>
      </c>
      <c r="G97" s="60">
        <v>0</v>
      </c>
      <c r="H97" s="22">
        <v>0</v>
      </c>
      <c r="I97" s="2">
        <v>0</v>
      </c>
      <c r="J97" s="2">
        <v>0</v>
      </c>
    </row>
    <row r="98" spans="1:10" x14ac:dyDescent="0.25">
      <c r="A98" s="9"/>
      <c r="B98" s="41" t="s">
        <v>147</v>
      </c>
      <c r="C98" s="4" t="s">
        <v>150</v>
      </c>
      <c r="D98" s="60">
        <v>674.57</v>
      </c>
      <c r="E98" s="60">
        <v>258.02</v>
      </c>
      <c r="F98" s="60">
        <v>0</v>
      </c>
      <c r="G98" s="60">
        <v>0</v>
      </c>
      <c r="H98" s="22">
        <v>0</v>
      </c>
      <c r="I98" s="2">
        <v>0</v>
      </c>
      <c r="J98" s="2">
        <v>0</v>
      </c>
    </row>
    <row r="99" spans="1:10" x14ac:dyDescent="0.25">
      <c r="A99" s="9" t="s">
        <v>2</v>
      </c>
      <c r="B99" s="41" t="s">
        <v>155</v>
      </c>
      <c r="C99" s="4" t="s">
        <v>156</v>
      </c>
      <c r="D99" s="60">
        <v>646.4</v>
      </c>
      <c r="E99" s="60">
        <v>746.16</v>
      </c>
      <c r="F99" s="60">
        <v>0</v>
      </c>
      <c r="G99" s="60">
        <v>0</v>
      </c>
      <c r="H99" s="22">
        <v>0</v>
      </c>
      <c r="I99" s="2">
        <v>0</v>
      </c>
      <c r="J99" s="2">
        <v>0</v>
      </c>
    </row>
    <row r="100" spans="1:10" x14ac:dyDescent="0.25">
      <c r="A100" s="51" t="s">
        <v>51</v>
      </c>
      <c r="B100" s="55" t="s">
        <v>2</v>
      </c>
      <c r="C100" s="51" t="s">
        <v>20</v>
      </c>
      <c r="D100" s="52">
        <f>SUM(D88:D99)</f>
        <v>2534.1800000000003</v>
      </c>
      <c r="E100" s="52">
        <f>SUM(E88:E99)</f>
        <v>3975.31</v>
      </c>
      <c r="F100" s="56">
        <f>SUM(F88:F99)</f>
        <v>0</v>
      </c>
      <c r="G100" s="56">
        <f>SUM(G88:G99)</f>
        <v>0</v>
      </c>
      <c r="H100" s="76">
        <v>0</v>
      </c>
      <c r="I100" s="56">
        <v>0</v>
      </c>
      <c r="J100" s="56">
        <v>0</v>
      </c>
    </row>
    <row r="101" spans="1:10" x14ac:dyDescent="0.25">
      <c r="A101" s="9"/>
      <c r="B101" s="41"/>
      <c r="C101" s="4"/>
      <c r="D101" s="3"/>
      <c r="E101" s="3"/>
      <c r="F101" s="88"/>
      <c r="G101" s="88"/>
      <c r="H101" s="3"/>
      <c r="I101" s="3"/>
      <c r="J101" s="3"/>
    </row>
    <row r="102" spans="1:10" x14ac:dyDescent="0.25">
      <c r="A102" s="9"/>
      <c r="B102" s="41" t="s">
        <v>133</v>
      </c>
      <c r="C102" s="4" t="s">
        <v>11</v>
      </c>
      <c r="D102" s="98">
        <v>0</v>
      </c>
      <c r="E102" s="98">
        <v>0</v>
      </c>
      <c r="F102" s="63">
        <v>0</v>
      </c>
      <c r="G102" s="88">
        <v>0</v>
      </c>
      <c r="H102" s="74">
        <v>0</v>
      </c>
      <c r="I102" s="3">
        <v>0</v>
      </c>
      <c r="J102" s="3">
        <v>0</v>
      </c>
    </row>
    <row r="103" spans="1:10" x14ac:dyDescent="0.25">
      <c r="A103" s="9"/>
      <c r="B103" s="41" t="s">
        <v>154</v>
      </c>
      <c r="C103" s="4" t="s">
        <v>14</v>
      </c>
      <c r="D103" s="3">
        <v>14310</v>
      </c>
      <c r="E103" s="3">
        <v>0</v>
      </c>
      <c r="F103" s="97">
        <v>0</v>
      </c>
      <c r="G103" s="88">
        <v>0</v>
      </c>
      <c r="H103" s="74">
        <v>0</v>
      </c>
      <c r="I103" s="3">
        <v>0</v>
      </c>
      <c r="J103" s="8">
        <f>(F103/100*3)+I103</f>
        <v>0</v>
      </c>
    </row>
    <row r="104" spans="1:10" x14ac:dyDescent="0.25">
      <c r="A104" s="51" t="s">
        <v>201</v>
      </c>
      <c r="B104" s="55" t="s">
        <v>2</v>
      </c>
      <c r="C104" s="51" t="s">
        <v>202</v>
      </c>
      <c r="D104" s="52">
        <f>SUM(D102:D103)</f>
        <v>14310</v>
      </c>
      <c r="E104" s="52">
        <f t="shared" ref="E104:G104" si="22">SUM(E102:E103)</f>
        <v>0</v>
      </c>
      <c r="F104" s="52">
        <f t="shared" si="22"/>
        <v>0</v>
      </c>
      <c r="G104" s="52">
        <f t="shared" si="22"/>
        <v>0</v>
      </c>
      <c r="H104" s="76">
        <v>0</v>
      </c>
      <c r="I104" s="56">
        <v>0</v>
      </c>
      <c r="J104" s="56">
        <v>0</v>
      </c>
    </row>
    <row r="105" spans="1:10" x14ac:dyDescent="0.25">
      <c r="A105" s="65"/>
      <c r="B105" s="55"/>
      <c r="C105" s="51"/>
      <c r="D105" s="52"/>
      <c r="E105" s="52"/>
      <c r="F105" s="56"/>
      <c r="G105" s="56"/>
      <c r="H105" s="3"/>
      <c r="I105" s="56"/>
      <c r="J105" s="56"/>
    </row>
    <row r="106" spans="1:10" x14ac:dyDescent="0.25">
      <c r="A106" s="9"/>
      <c r="B106" s="41" t="s">
        <v>141</v>
      </c>
      <c r="C106" s="4" t="s">
        <v>14</v>
      </c>
      <c r="D106" s="2">
        <v>360</v>
      </c>
      <c r="E106" s="2">
        <v>126</v>
      </c>
      <c r="F106" s="88">
        <v>0</v>
      </c>
      <c r="G106" s="88">
        <v>0</v>
      </c>
      <c r="H106" s="74">
        <v>0</v>
      </c>
      <c r="I106" s="3">
        <v>0</v>
      </c>
      <c r="J106" s="3">
        <v>0</v>
      </c>
    </row>
    <row r="107" spans="1:10" x14ac:dyDescent="0.25">
      <c r="A107" s="51" t="s">
        <v>57</v>
      </c>
      <c r="B107" s="67"/>
      <c r="C107" s="51" t="s">
        <v>169</v>
      </c>
      <c r="D107" s="52">
        <f>SUM(D106)</f>
        <v>360</v>
      </c>
      <c r="E107" s="52">
        <f>SUM(E106)</f>
        <v>126</v>
      </c>
      <c r="F107" s="56">
        <f>SUM(F106)</f>
        <v>0</v>
      </c>
      <c r="G107" s="56">
        <f>SUM(G106)</f>
        <v>0</v>
      </c>
      <c r="H107" s="76">
        <f>SUM(H106)</f>
        <v>0</v>
      </c>
      <c r="I107" s="56">
        <f t="shared" ref="I107:J107" si="23">SUM(I106)</f>
        <v>0</v>
      </c>
      <c r="J107" s="56">
        <f t="shared" si="23"/>
        <v>0</v>
      </c>
    </row>
    <row r="108" spans="1:10" x14ac:dyDescent="0.25">
      <c r="A108" s="9"/>
      <c r="B108" s="41"/>
      <c r="C108" s="4"/>
      <c r="D108" s="3"/>
      <c r="E108" s="3"/>
      <c r="F108" s="88"/>
      <c r="G108" s="88"/>
      <c r="H108" s="3"/>
      <c r="I108" s="3"/>
      <c r="J108" s="3"/>
    </row>
    <row r="109" spans="1:10" x14ac:dyDescent="0.25">
      <c r="A109" s="9" t="s">
        <v>2</v>
      </c>
      <c r="B109" s="41" t="s">
        <v>141</v>
      </c>
      <c r="C109" s="4" t="s">
        <v>14</v>
      </c>
      <c r="D109" s="2">
        <v>3517.27</v>
      </c>
      <c r="E109" s="2">
        <v>2591.9</v>
      </c>
      <c r="F109" s="88">
        <v>3300</v>
      </c>
      <c r="G109" s="88">
        <v>3300</v>
      </c>
      <c r="H109" s="74">
        <v>3300</v>
      </c>
      <c r="I109" s="88">
        <v>3300</v>
      </c>
      <c r="J109" s="88">
        <v>3300</v>
      </c>
    </row>
    <row r="110" spans="1:10" x14ac:dyDescent="0.25">
      <c r="A110" s="51" t="s">
        <v>52</v>
      </c>
      <c r="B110" s="55" t="s">
        <v>2</v>
      </c>
      <c r="C110" s="51" t="s">
        <v>23</v>
      </c>
      <c r="D110" s="52">
        <f>SUM(D109:D109)</f>
        <v>3517.27</v>
      </c>
      <c r="E110" s="52">
        <f>SUM(E109:E109)</f>
        <v>2591.9</v>
      </c>
      <c r="F110" s="56">
        <f>SUM(F109:F109)</f>
        <v>3300</v>
      </c>
      <c r="G110" s="56">
        <f>SUM(G109:G109)</f>
        <v>3300</v>
      </c>
      <c r="H110" s="76">
        <f>SUM(H109:H109)</f>
        <v>3300</v>
      </c>
      <c r="I110" s="56">
        <f t="shared" ref="I110:J110" si="24">SUM(I109:I109)</f>
        <v>3300</v>
      </c>
      <c r="J110" s="56">
        <f t="shared" si="24"/>
        <v>3300</v>
      </c>
    </row>
    <row r="111" spans="1:10" x14ac:dyDescent="0.25">
      <c r="A111" s="9"/>
      <c r="B111" s="41"/>
      <c r="C111" s="4"/>
      <c r="D111" s="3"/>
      <c r="E111" s="3"/>
      <c r="F111" s="88"/>
      <c r="G111" s="88"/>
      <c r="H111" s="3"/>
      <c r="I111" s="3"/>
      <c r="J111" s="3"/>
    </row>
    <row r="112" spans="1:10" x14ac:dyDescent="0.25">
      <c r="A112" s="9"/>
      <c r="B112" s="41" t="s">
        <v>5</v>
      </c>
      <c r="C112" s="7" t="s">
        <v>62</v>
      </c>
      <c r="D112" s="3">
        <v>0</v>
      </c>
      <c r="E112" s="3">
        <v>0</v>
      </c>
      <c r="F112" s="88">
        <v>0</v>
      </c>
      <c r="G112" s="88">
        <v>0</v>
      </c>
      <c r="H112" s="74">
        <v>0</v>
      </c>
      <c r="I112" s="88">
        <v>0</v>
      </c>
      <c r="J112" s="88">
        <v>0</v>
      </c>
    </row>
    <row r="113" spans="1:10" x14ac:dyDescent="0.25">
      <c r="A113" s="9"/>
      <c r="B113" s="41" t="s">
        <v>206</v>
      </c>
      <c r="C113" s="7" t="s">
        <v>208</v>
      </c>
      <c r="D113" s="88">
        <v>0</v>
      </c>
      <c r="E113" s="88">
        <v>0</v>
      </c>
      <c r="F113" s="88">
        <v>0</v>
      </c>
      <c r="G113" s="88">
        <v>0</v>
      </c>
      <c r="H113" s="74">
        <v>0</v>
      </c>
      <c r="I113" s="88">
        <v>0</v>
      </c>
      <c r="J113" s="88">
        <v>0</v>
      </c>
    </row>
    <row r="114" spans="1:10" x14ac:dyDescent="0.25">
      <c r="A114" s="9"/>
      <c r="B114" s="41" t="s">
        <v>133</v>
      </c>
      <c r="C114" s="4" t="s">
        <v>11</v>
      </c>
      <c r="D114" s="3">
        <v>1165</v>
      </c>
      <c r="E114" s="3">
        <v>34.4</v>
      </c>
      <c r="F114" s="88">
        <v>0</v>
      </c>
      <c r="G114" s="88">
        <v>0</v>
      </c>
      <c r="H114" s="74">
        <v>0</v>
      </c>
      <c r="I114" s="88">
        <v>0</v>
      </c>
      <c r="J114" s="88">
        <v>0</v>
      </c>
    </row>
    <row r="115" spans="1:10" x14ac:dyDescent="0.25">
      <c r="A115" s="9"/>
      <c r="B115" s="41" t="s">
        <v>209</v>
      </c>
      <c r="C115" s="4" t="s">
        <v>210</v>
      </c>
      <c r="D115" s="3">
        <v>171.2</v>
      </c>
      <c r="E115" s="3">
        <v>0</v>
      </c>
      <c r="F115" s="88">
        <v>0</v>
      </c>
      <c r="G115" s="88">
        <v>0</v>
      </c>
      <c r="H115" s="74">
        <v>0</v>
      </c>
      <c r="I115" s="88">
        <v>0</v>
      </c>
      <c r="J115" s="88">
        <v>0</v>
      </c>
    </row>
    <row r="116" spans="1:10" x14ac:dyDescent="0.25">
      <c r="A116" s="9"/>
      <c r="B116" s="41" t="s">
        <v>157</v>
      </c>
      <c r="C116" s="4" t="s">
        <v>22</v>
      </c>
      <c r="D116" s="3">
        <v>118.1</v>
      </c>
      <c r="E116" s="3">
        <v>93.9</v>
      </c>
      <c r="F116" s="88">
        <v>300</v>
      </c>
      <c r="G116" s="88">
        <v>300</v>
      </c>
      <c r="H116" s="74">
        <v>300</v>
      </c>
      <c r="I116" s="88">
        <v>300</v>
      </c>
      <c r="J116" s="88">
        <v>300</v>
      </c>
    </row>
    <row r="117" spans="1:10" x14ac:dyDescent="0.25">
      <c r="A117" s="9"/>
      <c r="B117" s="41" t="s">
        <v>137</v>
      </c>
      <c r="C117" s="4" t="s">
        <v>138</v>
      </c>
      <c r="D117" s="3"/>
      <c r="E117" s="3">
        <v>54.6</v>
      </c>
      <c r="F117" s="88"/>
      <c r="G117" s="88"/>
      <c r="H117" s="74"/>
      <c r="I117" s="88"/>
      <c r="J117" s="88"/>
    </row>
    <row r="118" spans="1:10" x14ac:dyDescent="0.25">
      <c r="A118" s="9"/>
      <c r="B118" s="41" t="s">
        <v>153</v>
      </c>
      <c r="C118" s="4" t="s">
        <v>159</v>
      </c>
      <c r="D118" s="3">
        <v>0</v>
      </c>
      <c r="E118" s="3">
        <v>0</v>
      </c>
      <c r="F118" s="88">
        <v>0</v>
      </c>
      <c r="G118" s="88">
        <v>0</v>
      </c>
      <c r="H118" s="74">
        <v>0</v>
      </c>
      <c r="I118" s="88">
        <v>0</v>
      </c>
      <c r="J118" s="88">
        <v>0</v>
      </c>
    </row>
    <row r="119" spans="1:10" x14ac:dyDescent="0.25">
      <c r="A119" s="9"/>
      <c r="B119" s="41" t="s">
        <v>198</v>
      </c>
      <c r="C119" s="5" t="s">
        <v>160</v>
      </c>
      <c r="D119" s="3">
        <v>0</v>
      </c>
      <c r="E119" s="3">
        <v>0</v>
      </c>
      <c r="F119" s="88">
        <v>500</v>
      </c>
      <c r="G119" s="88">
        <v>500</v>
      </c>
      <c r="H119" s="74">
        <v>500</v>
      </c>
      <c r="I119" s="88">
        <v>500</v>
      </c>
      <c r="J119" s="88">
        <v>500</v>
      </c>
    </row>
    <row r="120" spans="1:10" x14ac:dyDescent="0.25">
      <c r="A120" s="9"/>
      <c r="B120" s="41" t="s">
        <v>141</v>
      </c>
      <c r="C120" s="4" t="s">
        <v>14</v>
      </c>
      <c r="D120" s="3">
        <v>0</v>
      </c>
      <c r="E120" s="3">
        <v>0</v>
      </c>
      <c r="F120" s="88">
        <v>0</v>
      </c>
      <c r="G120" s="88">
        <v>0</v>
      </c>
      <c r="H120" s="74">
        <v>0</v>
      </c>
      <c r="I120" s="88">
        <v>0</v>
      </c>
      <c r="J120" s="88">
        <v>0</v>
      </c>
    </row>
    <row r="121" spans="1:10" x14ac:dyDescent="0.25">
      <c r="A121" s="51" t="s">
        <v>92</v>
      </c>
      <c r="B121" s="51" t="s">
        <v>2</v>
      </c>
      <c r="C121" s="51" t="s">
        <v>25</v>
      </c>
      <c r="D121" s="52">
        <f>SUM(D112:D120)</f>
        <v>1454.3</v>
      </c>
      <c r="E121" s="52">
        <f>SUM(E112:E120)</f>
        <v>182.9</v>
      </c>
      <c r="F121" s="56">
        <f t="shared" ref="F121:J121" si="25">SUM(F112:F120)</f>
        <v>800</v>
      </c>
      <c r="G121" s="56">
        <f t="shared" si="25"/>
        <v>800</v>
      </c>
      <c r="H121" s="76">
        <f t="shared" si="25"/>
        <v>800</v>
      </c>
      <c r="I121" s="56">
        <f t="shared" si="25"/>
        <v>800</v>
      </c>
      <c r="J121" s="56">
        <f t="shared" si="25"/>
        <v>800</v>
      </c>
    </row>
    <row r="122" spans="1:10" x14ac:dyDescent="0.25">
      <c r="A122" s="9"/>
      <c r="B122" s="41"/>
      <c r="C122" s="4"/>
      <c r="D122" s="3"/>
      <c r="E122" s="3"/>
      <c r="F122" s="88"/>
      <c r="G122" s="88"/>
      <c r="H122" s="3"/>
      <c r="I122" s="3"/>
      <c r="J122" s="3"/>
    </row>
    <row r="123" spans="1:10" x14ac:dyDescent="0.25">
      <c r="A123" s="9"/>
      <c r="B123" s="54" t="s">
        <v>141</v>
      </c>
      <c r="C123" s="5" t="s">
        <v>14</v>
      </c>
      <c r="D123" s="6">
        <v>0</v>
      </c>
      <c r="E123" s="6">
        <v>0</v>
      </c>
      <c r="F123" s="88">
        <v>0</v>
      </c>
      <c r="G123" s="88">
        <v>0</v>
      </c>
      <c r="H123" s="74">
        <v>0</v>
      </c>
      <c r="I123" s="88">
        <v>0</v>
      </c>
      <c r="J123" s="88">
        <v>0</v>
      </c>
    </row>
    <row r="124" spans="1:10" x14ac:dyDescent="0.25">
      <c r="A124" s="9" t="s">
        <v>2</v>
      </c>
      <c r="B124" s="54" t="s">
        <v>139</v>
      </c>
      <c r="C124" s="5" t="s">
        <v>160</v>
      </c>
      <c r="D124" s="31">
        <v>2102.2399999999998</v>
      </c>
      <c r="E124" s="31">
        <v>1679.19</v>
      </c>
      <c r="F124" s="88">
        <v>800</v>
      </c>
      <c r="G124" s="88">
        <v>800</v>
      </c>
      <c r="H124" s="74">
        <v>800</v>
      </c>
      <c r="I124" s="88">
        <v>800</v>
      </c>
      <c r="J124" s="88">
        <v>800</v>
      </c>
    </row>
    <row r="125" spans="1:10" x14ac:dyDescent="0.25">
      <c r="A125" s="51" t="s">
        <v>53</v>
      </c>
      <c r="B125" s="51" t="s">
        <v>2</v>
      </c>
      <c r="C125" s="51" t="s">
        <v>26</v>
      </c>
      <c r="D125" s="56">
        <f t="shared" ref="D125:G125" si="26">SUM(D123:D124)</f>
        <v>2102.2399999999998</v>
      </c>
      <c r="E125" s="56">
        <f t="shared" si="26"/>
        <v>1679.19</v>
      </c>
      <c r="F125" s="56">
        <f t="shared" si="26"/>
        <v>800</v>
      </c>
      <c r="G125" s="56">
        <f t="shared" si="26"/>
        <v>800</v>
      </c>
      <c r="H125" s="76">
        <f>SUM(H123:H124)</f>
        <v>800</v>
      </c>
      <c r="I125" s="56">
        <f>SUM(I123:I124)</f>
        <v>800</v>
      </c>
      <c r="J125" s="56">
        <f>SUM(J123:J124)</f>
        <v>800</v>
      </c>
    </row>
    <row r="126" spans="1:10" x14ac:dyDescent="0.25">
      <c r="A126" s="9"/>
      <c r="B126" s="42"/>
      <c r="C126" s="7"/>
      <c r="D126" s="8"/>
      <c r="E126" s="8"/>
      <c r="F126" s="87"/>
      <c r="G126" s="87"/>
      <c r="H126" s="3"/>
      <c r="I126" s="8"/>
      <c r="J126" s="8"/>
    </row>
    <row r="127" spans="1:10" x14ac:dyDescent="0.25">
      <c r="A127" s="9"/>
      <c r="B127" s="4" t="s">
        <v>162</v>
      </c>
      <c r="C127" s="4" t="s">
        <v>13</v>
      </c>
      <c r="D127" s="13">
        <v>0</v>
      </c>
      <c r="E127" s="13">
        <v>150</v>
      </c>
      <c r="F127" s="87">
        <v>0</v>
      </c>
      <c r="G127" s="87">
        <v>0</v>
      </c>
      <c r="H127" s="73">
        <v>0</v>
      </c>
      <c r="I127" s="8">
        <f>(F127/100*2)+F127</f>
        <v>0</v>
      </c>
      <c r="J127" s="8">
        <f>(F127/100*3)+I127</f>
        <v>0</v>
      </c>
    </row>
    <row r="128" spans="1:10" x14ac:dyDescent="0.25">
      <c r="A128" s="51" t="s">
        <v>227</v>
      </c>
      <c r="B128" s="55"/>
      <c r="C128" s="51" t="s">
        <v>228</v>
      </c>
      <c r="D128" s="52">
        <f>SUM(D127)</f>
        <v>0</v>
      </c>
      <c r="E128" s="52">
        <f>SUM(E127)</f>
        <v>150</v>
      </c>
      <c r="F128" s="56">
        <f>SUM(F126:F127)</f>
        <v>0</v>
      </c>
      <c r="G128" s="56">
        <f>SUM(G126:G127)</f>
        <v>0</v>
      </c>
      <c r="H128" s="76">
        <f>SUM(H126:H127)</f>
        <v>0</v>
      </c>
      <c r="I128" s="56">
        <f>SUM(I126:I127)</f>
        <v>0</v>
      </c>
      <c r="J128" s="56">
        <f>SUM(J126:J127)</f>
        <v>0</v>
      </c>
    </row>
    <row r="129" spans="1:10" x14ac:dyDescent="0.25">
      <c r="A129" s="9"/>
      <c r="B129" s="42"/>
      <c r="C129" s="7"/>
      <c r="D129" s="8"/>
      <c r="E129" s="8"/>
      <c r="F129" s="87"/>
      <c r="G129" s="87"/>
      <c r="H129" s="3"/>
      <c r="I129" s="8"/>
      <c r="J129" s="8"/>
    </row>
    <row r="130" spans="1:10" x14ac:dyDescent="0.25">
      <c r="A130" s="65"/>
      <c r="B130" s="66" t="s">
        <v>176</v>
      </c>
      <c r="C130" s="50" t="s">
        <v>9</v>
      </c>
      <c r="D130" s="88">
        <v>0</v>
      </c>
      <c r="E130" s="88">
        <v>0</v>
      </c>
      <c r="F130" s="88">
        <v>2000</v>
      </c>
      <c r="G130" s="88">
        <v>2000</v>
      </c>
      <c r="H130" s="74">
        <v>2000</v>
      </c>
      <c r="I130" s="88">
        <v>2000</v>
      </c>
      <c r="J130" s="88">
        <v>2000</v>
      </c>
    </row>
    <row r="131" spans="1:10" x14ac:dyDescent="0.25">
      <c r="A131" s="65"/>
      <c r="B131" s="66" t="s">
        <v>133</v>
      </c>
      <c r="C131" s="50" t="s">
        <v>11</v>
      </c>
      <c r="D131" s="72">
        <v>336.82</v>
      </c>
      <c r="E131" s="72">
        <v>536.20000000000005</v>
      </c>
      <c r="F131" s="88">
        <v>0</v>
      </c>
      <c r="G131" s="88">
        <v>0</v>
      </c>
      <c r="H131" s="74">
        <v>0</v>
      </c>
      <c r="I131" s="88">
        <v>0</v>
      </c>
      <c r="J131" s="88">
        <v>0</v>
      </c>
    </row>
    <row r="132" spans="1:10" x14ac:dyDescent="0.25">
      <c r="A132" s="65"/>
      <c r="B132" s="66" t="s">
        <v>198</v>
      </c>
      <c r="C132" s="5" t="s">
        <v>160</v>
      </c>
      <c r="D132" s="88">
        <v>0</v>
      </c>
      <c r="E132" s="88">
        <v>0</v>
      </c>
      <c r="F132" s="88">
        <v>0</v>
      </c>
      <c r="G132" s="88">
        <v>0</v>
      </c>
      <c r="H132" s="74">
        <v>0</v>
      </c>
      <c r="I132" s="88">
        <v>0</v>
      </c>
      <c r="J132" s="88">
        <v>0</v>
      </c>
    </row>
    <row r="133" spans="1:10" x14ac:dyDescent="0.25">
      <c r="A133" s="9"/>
      <c r="B133" s="4" t="s">
        <v>162</v>
      </c>
      <c r="C133" s="4" t="s">
        <v>13</v>
      </c>
      <c r="D133" s="8">
        <v>0</v>
      </c>
      <c r="E133" s="8">
        <v>345.96</v>
      </c>
      <c r="F133" s="88">
        <v>1000</v>
      </c>
      <c r="G133" s="88">
        <v>1000</v>
      </c>
      <c r="H133" s="74">
        <v>1000</v>
      </c>
      <c r="I133" s="88">
        <v>1000</v>
      </c>
      <c r="J133" s="88">
        <v>1000</v>
      </c>
    </row>
    <row r="134" spans="1:10" x14ac:dyDescent="0.25">
      <c r="A134" s="9"/>
      <c r="B134" s="42" t="s">
        <v>141</v>
      </c>
      <c r="C134" s="7" t="s">
        <v>14</v>
      </c>
      <c r="D134" s="88">
        <v>0</v>
      </c>
      <c r="E134" s="88">
        <v>0</v>
      </c>
      <c r="F134" s="88">
        <v>0</v>
      </c>
      <c r="G134" s="88">
        <v>0</v>
      </c>
      <c r="H134" s="74">
        <v>0</v>
      </c>
      <c r="I134" s="88">
        <v>0</v>
      </c>
      <c r="J134" s="88">
        <v>0</v>
      </c>
    </row>
    <row r="135" spans="1:10" x14ac:dyDescent="0.25">
      <c r="A135" s="51" t="s">
        <v>59</v>
      </c>
      <c r="B135" s="55"/>
      <c r="C135" s="51" t="s">
        <v>161</v>
      </c>
      <c r="D135" s="52">
        <f t="shared" ref="D135:J135" si="27">SUM(D130:D134)</f>
        <v>336.82</v>
      </c>
      <c r="E135" s="52">
        <f>SUM(E130:E134)</f>
        <v>882.16000000000008</v>
      </c>
      <c r="F135" s="56">
        <f t="shared" si="27"/>
        <v>3000</v>
      </c>
      <c r="G135" s="56">
        <f t="shared" si="27"/>
        <v>3000</v>
      </c>
      <c r="H135" s="76">
        <f t="shared" si="27"/>
        <v>3000</v>
      </c>
      <c r="I135" s="56">
        <f t="shared" si="27"/>
        <v>3000</v>
      </c>
      <c r="J135" s="56">
        <f t="shared" si="27"/>
        <v>3000</v>
      </c>
    </row>
    <row r="136" spans="1:10" x14ac:dyDescent="0.25">
      <c r="A136" s="9"/>
      <c r="B136" s="42"/>
      <c r="C136" s="7"/>
      <c r="D136" s="8"/>
      <c r="E136" s="19"/>
      <c r="F136" s="63"/>
      <c r="G136" s="87"/>
      <c r="H136" s="3"/>
      <c r="I136" s="8"/>
      <c r="J136" s="8"/>
    </row>
    <row r="137" spans="1:10" x14ac:dyDescent="0.25">
      <c r="A137" s="65"/>
      <c r="B137" s="4" t="s">
        <v>133</v>
      </c>
      <c r="C137" s="4" t="s">
        <v>11</v>
      </c>
      <c r="D137" s="60">
        <v>0</v>
      </c>
      <c r="E137" s="60">
        <v>0</v>
      </c>
      <c r="F137" s="88">
        <v>100</v>
      </c>
      <c r="G137" s="88">
        <v>100</v>
      </c>
      <c r="H137" s="74">
        <v>100</v>
      </c>
      <c r="I137" s="88">
        <v>100</v>
      </c>
      <c r="J137" s="88">
        <v>100</v>
      </c>
    </row>
    <row r="138" spans="1:10" x14ac:dyDescent="0.25">
      <c r="A138" s="65"/>
      <c r="B138" s="4" t="s">
        <v>213</v>
      </c>
      <c r="C138" s="4" t="s">
        <v>13</v>
      </c>
      <c r="D138" s="60">
        <v>180.45</v>
      </c>
      <c r="E138" s="60">
        <v>0</v>
      </c>
      <c r="F138" s="88">
        <v>0</v>
      </c>
      <c r="G138" s="88">
        <v>0</v>
      </c>
      <c r="H138" s="74">
        <v>0</v>
      </c>
      <c r="I138" s="88">
        <v>0</v>
      </c>
      <c r="J138" s="88">
        <v>0</v>
      </c>
    </row>
    <row r="139" spans="1:10" x14ac:dyDescent="0.25">
      <c r="A139" s="65"/>
      <c r="B139" s="42" t="s">
        <v>163</v>
      </c>
      <c r="C139" s="7" t="s">
        <v>164</v>
      </c>
      <c r="D139" s="60">
        <v>0</v>
      </c>
      <c r="E139" s="60">
        <v>0</v>
      </c>
      <c r="F139" s="88">
        <v>0</v>
      </c>
      <c r="G139" s="88">
        <v>0</v>
      </c>
      <c r="H139" s="74">
        <v>0</v>
      </c>
      <c r="I139" s="88">
        <v>0</v>
      </c>
      <c r="J139" s="88">
        <v>0</v>
      </c>
    </row>
    <row r="140" spans="1:10" x14ac:dyDescent="0.25">
      <c r="A140" s="65"/>
      <c r="B140" s="42" t="s">
        <v>193</v>
      </c>
      <c r="C140" s="7" t="s">
        <v>194</v>
      </c>
      <c r="D140" s="60">
        <v>0</v>
      </c>
      <c r="E140" s="60">
        <v>0</v>
      </c>
      <c r="F140" s="88">
        <v>300</v>
      </c>
      <c r="G140" s="88">
        <v>300</v>
      </c>
      <c r="H140" s="74">
        <v>300</v>
      </c>
      <c r="I140" s="88">
        <v>300</v>
      </c>
      <c r="J140" s="88">
        <v>300</v>
      </c>
    </row>
    <row r="141" spans="1:10" x14ac:dyDescent="0.25">
      <c r="A141" s="9" t="s">
        <v>2</v>
      </c>
      <c r="B141" s="42" t="s">
        <v>177</v>
      </c>
      <c r="C141" s="7" t="s">
        <v>178</v>
      </c>
      <c r="D141" s="2">
        <v>50</v>
      </c>
      <c r="E141" s="2">
        <v>100</v>
      </c>
      <c r="F141" s="88">
        <v>150</v>
      </c>
      <c r="G141" s="88">
        <v>150</v>
      </c>
      <c r="H141" s="74">
        <v>150</v>
      </c>
      <c r="I141" s="88">
        <v>150</v>
      </c>
      <c r="J141" s="88">
        <v>150</v>
      </c>
    </row>
    <row r="142" spans="1:10" x14ac:dyDescent="0.25">
      <c r="A142" s="51" t="s">
        <v>54</v>
      </c>
      <c r="B142" s="51" t="s">
        <v>2</v>
      </c>
      <c r="C142" s="51" t="s">
        <v>27</v>
      </c>
      <c r="D142" s="52">
        <f t="shared" ref="D142:J142" si="28">SUM(D137:D141)</f>
        <v>230.45</v>
      </c>
      <c r="E142" s="52">
        <f t="shared" si="28"/>
        <v>100</v>
      </c>
      <c r="F142" s="52">
        <f t="shared" si="28"/>
        <v>550</v>
      </c>
      <c r="G142" s="52">
        <f t="shared" si="28"/>
        <v>550</v>
      </c>
      <c r="H142" s="21">
        <f>SUM(H137:H141)</f>
        <v>550</v>
      </c>
      <c r="I142" s="52">
        <f>SUM(I137:I141)</f>
        <v>550</v>
      </c>
      <c r="J142" s="52">
        <f t="shared" si="28"/>
        <v>550</v>
      </c>
    </row>
    <row r="143" spans="1:10" x14ac:dyDescent="0.25">
      <c r="A143" s="9"/>
      <c r="B143" s="42"/>
      <c r="C143" s="7"/>
      <c r="D143" s="8"/>
      <c r="E143" s="8"/>
      <c r="F143" s="8"/>
      <c r="G143" s="8"/>
      <c r="H143" s="3"/>
      <c r="I143" s="8"/>
      <c r="J143" s="8"/>
    </row>
    <row r="144" spans="1:10" x14ac:dyDescent="0.25">
      <c r="A144" s="11" t="s">
        <v>2</v>
      </c>
      <c r="B144" s="53" t="s">
        <v>2</v>
      </c>
      <c r="C144" s="44" t="s">
        <v>56</v>
      </c>
      <c r="D144" s="24">
        <f>SUM(D142,D135,D125,D121,D110,D100,D85,D82,D128,D107,D104)</f>
        <v>66450.92</v>
      </c>
      <c r="E144" s="24">
        <f>SUM(E142,E135,E125,E121,E110,E100,E85,E82,E128,E107,E104)</f>
        <v>41781.979999999989</v>
      </c>
      <c r="F144" s="24">
        <f t="shared" ref="F144:H144" si="29">SUM(F142,F135,F125,F121,F110,F100,F85,F82,F128,F107,F104)</f>
        <v>44550</v>
      </c>
      <c r="G144" s="24">
        <f t="shared" si="29"/>
        <v>44550</v>
      </c>
      <c r="H144" s="24">
        <f t="shared" si="29"/>
        <v>50260</v>
      </c>
      <c r="I144" s="24">
        <f>SUM(I142,I135,I125,I121,I110,I100,I85,I82,I128,I107,I104)</f>
        <v>50260</v>
      </c>
      <c r="J144" s="24">
        <f>SUM(J142,J135,J125,J121,J110,J100,J85,J82,J128,J107,J104)</f>
        <v>50260</v>
      </c>
    </row>
    <row r="145" spans="1:10" x14ac:dyDescent="0.25">
      <c r="A145" s="45"/>
      <c r="B145" s="16"/>
      <c r="C145" s="16"/>
      <c r="F145" s="15"/>
      <c r="G145" s="15"/>
      <c r="H145" s="15"/>
    </row>
    <row r="146" spans="1:10" x14ac:dyDescent="0.25">
      <c r="A146" s="50"/>
      <c r="B146" s="4"/>
      <c r="C146" s="40" t="s">
        <v>34</v>
      </c>
      <c r="D146" s="3"/>
      <c r="E146" s="3"/>
      <c r="F146" s="3"/>
      <c r="G146" s="3"/>
      <c r="H146" s="3"/>
      <c r="I146" s="23"/>
      <c r="J146" s="23"/>
    </row>
    <row r="147" spans="1:10" x14ac:dyDescent="0.25">
      <c r="A147" s="50" t="s">
        <v>203</v>
      </c>
      <c r="B147" s="4" t="s">
        <v>204</v>
      </c>
      <c r="C147" s="4" t="s">
        <v>205</v>
      </c>
      <c r="D147" s="87">
        <v>0</v>
      </c>
      <c r="E147" s="87">
        <v>0</v>
      </c>
      <c r="F147" s="87">
        <v>0</v>
      </c>
      <c r="G147" s="87">
        <v>0</v>
      </c>
      <c r="H147" s="73">
        <v>0</v>
      </c>
      <c r="I147" s="8">
        <v>0</v>
      </c>
      <c r="J147" s="8">
        <v>0</v>
      </c>
    </row>
    <row r="148" spans="1:10" x14ac:dyDescent="0.25">
      <c r="A148" s="50" t="s">
        <v>58</v>
      </c>
      <c r="B148" s="4" t="s">
        <v>165</v>
      </c>
      <c r="C148" s="23" t="s">
        <v>166</v>
      </c>
      <c r="D148" s="8">
        <v>5100</v>
      </c>
      <c r="E148" s="87">
        <v>0</v>
      </c>
      <c r="F148" s="87">
        <v>0</v>
      </c>
      <c r="G148" s="87">
        <v>0</v>
      </c>
      <c r="H148" s="73">
        <v>15000</v>
      </c>
      <c r="I148" s="8"/>
      <c r="J148" s="8">
        <v>0</v>
      </c>
    </row>
    <row r="149" spans="1:10" x14ac:dyDescent="0.25">
      <c r="A149" s="50" t="s">
        <v>214</v>
      </c>
      <c r="B149" s="4" t="s">
        <v>215</v>
      </c>
      <c r="C149" s="23" t="s">
        <v>190</v>
      </c>
      <c r="D149" s="8">
        <v>16487.939999999999</v>
      </c>
      <c r="E149" s="87">
        <v>0</v>
      </c>
      <c r="F149" s="87">
        <v>0</v>
      </c>
      <c r="G149" s="87">
        <v>0</v>
      </c>
      <c r="H149" s="73">
        <v>0</v>
      </c>
      <c r="I149" s="8">
        <v>0</v>
      </c>
      <c r="J149" s="8">
        <v>0</v>
      </c>
    </row>
    <row r="150" spans="1:10" x14ac:dyDescent="0.25">
      <c r="A150" s="50" t="s">
        <v>167</v>
      </c>
      <c r="B150" s="4" t="s">
        <v>192</v>
      </c>
      <c r="C150" s="17" t="s">
        <v>168</v>
      </c>
      <c r="D150" s="87">
        <v>0</v>
      </c>
      <c r="E150" s="87">
        <v>0</v>
      </c>
      <c r="F150" s="87">
        <v>1000</v>
      </c>
      <c r="G150" s="87">
        <v>1000</v>
      </c>
      <c r="H150" s="73">
        <v>0</v>
      </c>
      <c r="I150" s="8">
        <v>0</v>
      </c>
      <c r="J150" s="8">
        <v>0</v>
      </c>
    </row>
    <row r="151" spans="1:10" x14ac:dyDescent="0.25">
      <c r="A151" s="50" t="s">
        <v>57</v>
      </c>
      <c r="B151" s="4" t="s">
        <v>165</v>
      </c>
      <c r="C151" s="23" t="s">
        <v>166</v>
      </c>
      <c r="D151" s="87">
        <v>0</v>
      </c>
      <c r="E151" s="87">
        <v>0</v>
      </c>
      <c r="F151" s="87">
        <v>0</v>
      </c>
      <c r="G151" s="87">
        <v>0</v>
      </c>
      <c r="H151" s="73">
        <v>0</v>
      </c>
      <c r="I151" s="8">
        <v>0</v>
      </c>
      <c r="J151" s="8">
        <v>0</v>
      </c>
    </row>
    <row r="152" spans="1:10" x14ac:dyDescent="0.25">
      <c r="A152" s="50" t="s">
        <v>59</v>
      </c>
      <c r="B152" s="4" t="s">
        <v>189</v>
      </c>
      <c r="C152" s="77" t="s">
        <v>190</v>
      </c>
      <c r="D152" s="87">
        <v>0</v>
      </c>
      <c r="E152" s="8">
        <v>721.15</v>
      </c>
      <c r="F152" s="87">
        <v>5000</v>
      </c>
      <c r="G152" s="87">
        <v>5000</v>
      </c>
      <c r="H152" s="73">
        <v>0</v>
      </c>
      <c r="I152" s="8">
        <v>0</v>
      </c>
      <c r="J152" s="8">
        <v>0</v>
      </c>
    </row>
    <row r="153" spans="1:10" x14ac:dyDescent="0.25">
      <c r="A153" s="50" t="s">
        <v>59</v>
      </c>
      <c r="B153" s="4" t="s">
        <v>187</v>
      </c>
      <c r="C153" s="77" t="s">
        <v>188</v>
      </c>
      <c r="D153" s="87">
        <v>0</v>
      </c>
      <c r="E153" s="8">
        <v>0</v>
      </c>
      <c r="F153" s="87">
        <v>0</v>
      </c>
      <c r="G153" s="87">
        <v>0</v>
      </c>
      <c r="H153" s="73">
        <v>0</v>
      </c>
      <c r="I153" s="8">
        <v>0</v>
      </c>
      <c r="J153" s="8">
        <v>0</v>
      </c>
    </row>
    <row r="154" spans="1:10" x14ac:dyDescent="0.25">
      <c r="A154" s="11"/>
      <c r="B154" s="11"/>
      <c r="C154" s="61" t="s">
        <v>34</v>
      </c>
      <c r="D154" s="24">
        <f>SUM(D147:D153)</f>
        <v>21587.94</v>
      </c>
      <c r="E154" s="24">
        <f t="shared" ref="E154:G154" si="30">SUM(E147:E153)</f>
        <v>721.15</v>
      </c>
      <c r="F154" s="24">
        <f t="shared" si="30"/>
        <v>6000</v>
      </c>
      <c r="G154" s="24">
        <f t="shared" si="30"/>
        <v>6000</v>
      </c>
      <c r="H154" s="24">
        <f>SUM(H147:H153)</f>
        <v>15000</v>
      </c>
      <c r="I154" s="24">
        <f t="shared" ref="I154:J154" si="31">SUM(I147:I153)</f>
        <v>0</v>
      </c>
      <c r="J154" s="24">
        <f t="shared" si="31"/>
        <v>0</v>
      </c>
    </row>
    <row r="155" spans="1:10" x14ac:dyDescent="0.25">
      <c r="A155" s="101"/>
      <c r="B155" s="101"/>
      <c r="C155" s="102"/>
      <c r="D155" s="103"/>
      <c r="E155" s="103"/>
      <c r="F155" s="103"/>
      <c r="G155" s="103"/>
      <c r="H155" s="103"/>
      <c r="I155" s="103"/>
      <c r="J155" s="103"/>
    </row>
    <row r="156" spans="1:10" x14ac:dyDescent="0.25">
      <c r="A156" s="45"/>
      <c r="B156" s="1"/>
      <c r="C156" s="1"/>
      <c r="D156" s="19"/>
      <c r="E156" s="19"/>
      <c r="F156" s="19"/>
      <c r="G156" s="19"/>
      <c r="H156" s="19"/>
    </row>
    <row r="157" spans="1:10" x14ac:dyDescent="0.25">
      <c r="A157" s="50"/>
      <c r="B157" s="4"/>
      <c r="C157" s="38" t="s">
        <v>32</v>
      </c>
      <c r="D157" s="3"/>
      <c r="E157" s="3"/>
      <c r="F157" s="3"/>
      <c r="G157" s="3"/>
      <c r="H157" s="3"/>
      <c r="I157" s="23"/>
      <c r="J157" s="23"/>
    </row>
    <row r="158" spans="1:10" x14ac:dyDescent="0.25">
      <c r="A158" s="64" t="s">
        <v>180</v>
      </c>
      <c r="B158" s="4" t="s">
        <v>179</v>
      </c>
      <c r="C158" s="4" t="s">
        <v>181</v>
      </c>
      <c r="D158" s="2">
        <v>0</v>
      </c>
      <c r="E158" s="2">
        <v>0</v>
      </c>
      <c r="F158" s="88">
        <v>0</v>
      </c>
      <c r="G158" s="88">
        <v>0</v>
      </c>
      <c r="H158" s="74">
        <v>0</v>
      </c>
      <c r="I158" s="3">
        <v>0</v>
      </c>
      <c r="J158" s="3">
        <v>0</v>
      </c>
    </row>
    <row r="159" spans="1:10" x14ac:dyDescent="0.25">
      <c r="A159" s="11"/>
      <c r="B159" s="11" t="s">
        <v>2</v>
      </c>
      <c r="C159" s="62" t="s">
        <v>32</v>
      </c>
      <c r="D159" s="12">
        <f>SUM(E158:E158)</f>
        <v>0</v>
      </c>
      <c r="E159" s="12">
        <f>SUM(F158:F158)</f>
        <v>0</v>
      </c>
      <c r="F159" s="12">
        <f t="shared" ref="F159:G159" si="32">SUM(F158:F158)</f>
        <v>0</v>
      </c>
      <c r="G159" s="12">
        <f t="shared" si="32"/>
        <v>0</v>
      </c>
      <c r="H159" s="12">
        <f t="shared" ref="H159:J159" si="33">SUM(H158:H158)</f>
        <v>0</v>
      </c>
      <c r="I159" s="12">
        <f t="shared" si="33"/>
        <v>0</v>
      </c>
      <c r="J159" s="12">
        <f t="shared" si="33"/>
        <v>0</v>
      </c>
    </row>
    <row r="160" spans="1:10" x14ac:dyDescent="0.25">
      <c r="A160" s="63"/>
    </row>
    <row r="161" spans="1:10" ht="15.75" x14ac:dyDescent="0.25">
      <c r="A161" s="29"/>
      <c r="B161" s="29"/>
      <c r="C161" s="30" t="s">
        <v>67</v>
      </c>
      <c r="D161" s="28">
        <f>SUM(D159,D154,D144)</f>
        <v>88038.86</v>
      </c>
      <c r="E161" s="28">
        <f t="shared" ref="E161:G161" si="34">SUM(E159,E154,E144)</f>
        <v>42503.12999999999</v>
      </c>
      <c r="F161" s="28">
        <f t="shared" si="34"/>
        <v>50550</v>
      </c>
      <c r="G161" s="28">
        <f t="shared" si="34"/>
        <v>50550</v>
      </c>
      <c r="H161" s="28">
        <f>SUM(H159,H154,H144)</f>
        <v>65260</v>
      </c>
      <c r="I161" s="28">
        <f t="shared" ref="I161" si="35">SUM(I159,I154,I144)</f>
        <v>50260</v>
      </c>
      <c r="J161" s="28">
        <f>SUM(J159,J154,J144)</f>
        <v>50260</v>
      </c>
    </row>
    <row r="167" spans="1:10" x14ac:dyDescent="0.25">
      <c r="C167" s="23"/>
      <c r="D167" s="39" t="s">
        <v>36</v>
      </c>
      <c r="E167" s="39"/>
      <c r="F167" s="39" t="s">
        <v>1</v>
      </c>
    </row>
    <row r="168" spans="1:10" x14ac:dyDescent="0.25">
      <c r="C168" s="23" t="s">
        <v>60</v>
      </c>
      <c r="D168" s="3">
        <f>H31</f>
        <v>56314</v>
      </c>
      <c r="E168" s="3">
        <f>H144</f>
        <v>50260</v>
      </c>
      <c r="F168" s="3">
        <f>D168-E168</f>
        <v>6054</v>
      </c>
    </row>
    <row r="169" spans="1:10" x14ac:dyDescent="0.25">
      <c r="C169" s="23" t="s">
        <v>28</v>
      </c>
      <c r="D169" s="3">
        <f>H36</f>
        <v>0</v>
      </c>
      <c r="E169" s="3">
        <f>H154</f>
        <v>15000</v>
      </c>
      <c r="F169" s="3">
        <f t="shared" ref="F169:F171" si="36">D169-E169</f>
        <v>-15000</v>
      </c>
    </row>
    <row r="170" spans="1:10" x14ac:dyDescent="0.25">
      <c r="C170" s="23" t="s">
        <v>35</v>
      </c>
      <c r="D170" s="3">
        <f>H40</f>
        <v>25000</v>
      </c>
      <c r="E170" s="3">
        <f>H159</f>
        <v>0</v>
      </c>
      <c r="F170" s="3">
        <f t="shared" si="36"/>
        <v>25000</v>
      </c>
    </row>
    <row r="171" spans="1:10" x14ac:dyDescent="0.25">
      <c r="C171" s="38" t="s">
        <v>37</v>
      </c>
      <c r="D171" s="20">
        <f t="shared" ref="D171:E171" si="37">SUM(D168:D170)</f>
        <v>81314</v>
      </c>
      <c r="E171" s="20">
        <f t="shared" si="37"/>
        <v>65260</v>
      </c>
      <c r="F171" s="3">
        <f t="shared" si="36"/>
        <v>16054</v>
      </c>
    </row>
  </sheetData>
  <mergeCells count="2">
    <mergeCell ref="A16:J16"/>
    <mergeCell ref="A45:J45"/>
  </mergeCells>
  <pageMargins left="0.11811023622047245" right="0.11811023622047245" top="0.74803149606299213" bottom="0.55118110236220474" header="0.31496062992125984" footer="0.31496062992125984"/>
  <pageSetup paperSize="9" orientation="landscape" r:id="rId1"/>
  <headerFooter>
    <oddHeader xml:space="preserve">&amp;C&amp;"-,Tučné"&amp;20Návrh rozpočtu Obce Majere na roky 2026 - 2028
</oddHeader>
    <oddFooter>&amp;CStrana &amp;P</oddFooter>
  </headerFooter>
  <ignoredErrors>
    <ignoredError sqref="B4:B15 B156:B157 B142:B143 B47:B50 B82:B83 B85:B86 B108 B122 B110:B111 B125:B126 B135:B136 B100:B101 B154" numberStoredAsText="1"/>
    <ignoredError sqref="A100:A101 A110:A111 A125:A126 A141:A142 A13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Na úrad.tab.</vt:lpstr>
      <vt:lpstr>'Na úrad.tab.'!Názvy_tlače</vt:lpstr>
    </vt:vector>
  </TitlesOfParts>
  <Company>Spišská Stará 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maan</dc:creator>
  <cp:lastModifiedBy>ZELINA Peter</cp:lastModifiedBy>
  <cp:lastPrinted>2023-11-23T07:26:57Z</cp:lastPrinted>
  <dcterms:created xsi:type="dcterms:W3CDTF">2012-11-12T14:10:40Z</dcterms:created>
  <dcterms:modified xsi:type="dcterms:W3CDTF">2025-11-03T13:16:22Z</dcterms:modified>
</cp:coreProperties>
</file>